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ject Settlement\"/>
    </mc:Choice>
  </mc:AlternateContent>
  <xr:revisionPtr revIDLastSave="0" documentId="8_{2EE941E3-8928-4C9B-9995-212ED68B1F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  <sheet name="Sheet1" sheetId="1" r:id="rId2"/>
  </sheets>
  <definedNames>
    <definedName name="AssetClasses">Sheet1!$A:$K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1" l="1"/>
  <c r="B77" i="1"/>
  <c r="J77" i="1" s="1"/>
  <c r="K76" i="1"/>
  <c r="B76" i="1"/>
  <c r="J76" i="1" s="1"/>
  <c r="K75" i="1"/>
  <c r="B75" i="1"/>
  <c r="J75" i="1" s="1"/>
  <c r="K74" i="1"/>
  <c r="B74" i="1"/>
  <c r="J74" i="1" s="1"/>
  <c r="K73" i="1"/>
  <c r="B73" i="1"/>
  <c r="J73" i="1" s="1"/>
  <c r="K72" i="1"/>
  <c r="B72" i="1"/>
  <c r="J72" i="1" s="1"/>
  <c r="K71" i="1"/>
  <c r="B71" i="1"/>
  <c r="J71" i="1" s="1"/>
  <c r="K70" i="1"/>
  <c r="B70" i="1"/>
  <c r="J70" i="1" s="1"/>
  <c r="K69" i="1"/>
  <c r="B69" i="1"/>
  <c r="J69" i="1" s="1"/>
  <c r="K68" i="1"/>
  <c r="B68" i="1"/>
  <c r="J68" i="1" s="1"/>
  <c r="K67" i="1"/>
  <c r="B67" i="1"/>
  <c r="J67" i="1" s="1"/>
  <c r="K66" i="1"/>
  <c r="B66" i="1"/>
  <c r="J66" i="1" s="1"/>
  <c r="K65" i="1"/>
  <c r="B65" i="1"/>
  <c r="J65" i="1" s="1"/>
  <c r="K64" i="1"/>
  <c r="B64" i="1"/>
  <c r="J64" i="1" s="1"/>
  <c r="K63" i="1"/>
  <c r="B63" i="1"/>
  <c r="J63" i="1" s="1"/>
  <c r="K62" i="1"/>
  <c r="B62" i="1"/>
  <c r="J62" i="1" s="1"/>
  <c r="K61" i="1"/>
  <c r="B61" i="1"/>
  <c r="J61" i="1" s="1"/>
  <c r="K60" i="1"/>
  <c r="B60" i="1"/>
  <c r="J60" i="1" s="1"/>
  <c r="K59" i="1"/>
  <c r="B59" i="1"/>
  <c r="J59" i="1" s="1"/>
  <c r="K58" i="1"/>
  <c r="B58" i="1"/>
  <c r="J58" i="1" s="1"/>
  <c r="K57" i="1"/>
  <c r="B57" i="1"/>
  <c r="J57" i="1" s="1"/>
  <c r="K56" i="1"/>
  <c r="B56" i="1"/>
  <c r="J56" i="1" s="1"/>
  <c r="K55" i="1"/>
  <c r="B55" i="1"/>
  <c r="J55" i="1" s="1"/>
  <c r="K54" i="1"/>
  <c r="B54" i="1"/>
  <c r="J54" i="1" s="1"/>
  <c r="K53" i="1"/>
  <c r="B53" i="1"/>
  <c r="J53" i="1" s="1"/>
  <c r="K52" i="1"/>
  <c r="B52" i="1"/>
  <c r="J52" i="1" s="1"/>
  <c r="K51" i="1"/>
  <c r="B51" i="1"/>
  <c r="J51" i="1" s="1"/>
  <c r="K50" i="1"/>
  <c r="B50" i="1"/>
  <c r="J50" i="1" s="1"/>
  <c r="K49" i="1"/>
  <c r="B49" i="1"/>
  <c r="J49" i="1" s="1"/>
  <c r="K48" i="1"/>
  <c r="B48" i="1"/>
  <c r="J48" i="1" s="1"/>
  <c r="K47" i="1"/>
  <c r="B47" i="1"/>
  <c r="J47" i="1" s="1"/>
  <c r="K46" i="1"/>
  <c r="B46" i="1"/>
  <c r="J46" i="1" s="1"/>
  <c r="K45" i="1"/>
  <c r="B45" i="1"/>
  <c r="J45" i="1" s="1"/>
  <c r="K44" i="1"/>
  <c r="B44" i="1"/>
  <c r="J44" i="1" s="1"/>
  <c r="K43" i="1"/>
  <c r="B43" i="1"/>
  <c r="J43" i="1" s="1"/>
  <c r="K42" i="1"/>
  <c r="B42" i="1"/>
  <c r="J42" i="1" s="1"/>
  <c r="K41" i="1"/>
  <c r="B41" i="1"/>
  <c r="J41" i="1" s="1"/>
  <c r="K40" i="1"/>
  <c r="B40" i="1"/>
  <c r="J40" i="1" s="1"/>
  <c r="K39" i="1"/>
  <c r="B39" i="1"/>
  <c r="J39" i="1" s="1"/>
  <c r="K38" i="1"/>
  <c r="B38" i="1"/>
  <c r="J38" i="1" s="1"/>
  <c r="K37" i="1"/>
  <c r="B37" i="1"/>
  <c r="J37" i="1" s="1"/>
  <c r="K36" i="1"/>
  <c r="B36" i="1"/>
  <c r="J36" i="1" s="1"/>
  <c r="K35" i="1"/>
  <c r="B35" i="1"/>
  <c r="J35" i="1" s="1"/>
  <c r="K34" i="1"/>
  <c r="B34" i="1"/>
  <c r="J34" i="1" s="1"/>
  <c r="K33" i="1"/>
  <c r="B33" i="1"/>
  <c r="J33" i="1" s="1"/>
  <c r="K32" i="1"/>
  <c r="B32" i="1"/>
  <c r="J32" i="1" s="1"/>
  <c r="K31" i="1"/>
  <c r="B31" i="1"/>
  <c r="J31" i="1" s="1"/>
  <c r="K30" i="1"/>
  <c r="B30" i="1"/>
  <c r="J30" i="1" s="1"/>
  <c r="K29" i="1"/>
  <c r="B29" i="1"/>
  <c r="J29" i="1" s="1"/>
  <c r="K28" i="1"/>
  <c r="B28" i="1"/>
  <c r="J28" i="1" s="1"/>
  <c r="K27" i="1"/>
  <c r="B27" i="1"/>
  <c r="J27" i="1" s="1"/>
  <c r="K26" i="1"/>
  <c r="B26" i="1"/>
  <c r="J26" i="1" s="1"/>
  <c r="K25" i="1"/>
  <c r="B25" i="1"/>
  <c r="J25" i="1" s="1"/>
  <c r="K24" i="1"/>
  <c r="B24" i="1"/>
  <c r="J24" i="1" s="1"/>
  <c r="K23" i="1"/>
  <c r="B23" i="1"/>
  <c r="J23" i="1" s="1"/>
  <c r="K22" i="1"/>
  <c r="B22" i="1"/>
  <c r="J22" i="1" s="1"/>
  <c r="K21" i="1"/>
  <c r="B21" i="1"/>
  <c r="J21" i="1" s="1"/>
  <c r="K20" i="1"/>
  <c r="B20" i="1"/>
  <c r="J20" i="1" s="1"/>
  <c r="K19" i="1"/>
  <c r="B19" i="1"/>
  <c r="J19" i="1" s="1"/>
  <c r="K18" i="1"/>
  <c r="B18" i="1"/>
  <c r="J18" i="1" s="1"/>
  <c r="K17" i="1"/>
  <c r="B17" i="1"/>
  <c r="J17" i="1" s="1"/>
  <c r="K16" i="1"/>
  <c r="B16" i="1"/>
  <c r="J16" i="1" s="1"/>
  <c r="K15" i="1"/>
  <c r="B15" i="1"/>
  <c r="J15" i="1" s="1"/>
  <c r="K14" i="1"/>
  <c r="B14" i="1"/>
  <c r="J14" i="1" s="1"/>
  <c r="K13" i="1"/>
  <c r="B13" i="1"/>
  <c r="J13" i="1" s="1"/>
  <c r="K12" i="1"/>
  <c r="B12" i="1"/>
  <c r="J12" i="1" s="1"/>
  <c r="K11" i="1"/>
  <c r="B11" i="1"/>
  <c r="J11" i="1" s="1"/>
  <c r="K10" i="1"/>
  <c r="B10" i="1"/>
  <c r="J10" i="1" s="1"/>
  <c r="K9" i="1"/>
  <c r="B9" i="1"/>
  <c r="J9" i="1" s="1"/>
  <c r="K8" i="1"/>
  <c r="B8" i="1"/>
  <c r="J8" i="1" s="1"/>
  <c r="K7" i="1"/>
  <c r="B7" i="1"/>
  <c r="J7" i="1" s="1"/>
  <c r="K6" i="1"/>
  <c r="B6" i="1"/>
  <c r="J6" i="1" s="1"/>
  <c r="K5" i="1"/>
  <c r="B5" i="1"/>
  <c r="J5" i="1" s="1"/>
  <c r="K4" i="1"/>
  <c r="B4" i="1"/>
  <c r="J4" i="1" s="1"/>
  <c r="K3" i="1"/>
  <c r="B3" i="1"/>
  <c r="J3" i="1" s="1"/>
  <c r="K2" i="1"/>
  <c r="B2" i="1"/>
  <c r="J2" i="1" s="1"/>
  <c r="B9" i="2"/>
  <c r="B10" i="2" s="1"/>
  <c r="B7" i="2"/>
  <c r="B8" i="2" s="1"/>
  <c r="B3" i="2"/>
  <c r="B4" i="2" s="1"/>
  <c r="B2" i="2"/>
  <c r="B11" i="2" l="1"/>
  <c r="B12" i="2" s="1"/>
  <c r="B13" i="2"/>
  <c r="B14" i="2" s="1"/>
  <c r="C14" i="2" l="1"/>
  <c r="D14" i="2" s="1"/>
</calcChain>
</file>

<file path=xl/sharedStrings.xml><?xml version="1.0" encoding="utf-8"?>
<sst xmlns="http://schemas.openxmlformats.org/spreadsheetml/2006/main" count="844" uniqueCount="219">
  <si>
    <t>00001000</t>
  </si>
  <si>
    <t>1</t>
  </si>
  <si>
    <t>0000-01-01</t>
  </si>
  <si>
    <t>1000</t>
  </si>
  <si>
    <t>0</t>
  </si>
  <si>
    <t>0000</t>
  </si>
  <si>
    <t>00001100</t>
  </si>
  <si>
    <t>00002000</t>
  </si>
  <si>
    <t>10</t>
  </si>
  <si>
    <t>00003000</t>
  </si>
  <si>
    <t>00003100</t>
  </si>
  <si>
    <t>5</t>
  </si>
  <si>
    <t>00003200</t>
  </si>
  <si>
    <t>00004000</t>
  </si>
  <si>
    <t>00004001</t>
  </si>
  <si>
    <t>00005000</t>
  </si>
  <si>
    <t>LVA</t>
  </si>
  <si>
    <t>00006100</t>
  </si>
  <si>
    <t>00008000</t>
  </si>
  <si>
    <t>BLDG1000</t>
  </si>
  <si>
    <t>ZSL2</t>
  </si>
  <si>
    <t>40</t>
  </si>
  <si>
    <t>BLDG2000</t>
  </si>
  <si>
    <t>CIP00000</t>
  </si>
  <si>
    <t>3000</t>
  </si>
  <si>
    <t>EQ010005</t>
  </si>
  <si>
    <t>ZSLN</t>
  </si>
  <si>
    <t>EQ010010</t>
  </si>
  <si>
    <t>EQ010015</t>
  </si>
  <si>
    <t>EQ020005</t>
  </si>
  <si>
    <t>EQ020010</t>
  </si>
  <si>
    <t>EQ020015</t>
  </si>
  <si>
    <t>EQ020020</t>
  </si>
  <si>
    <t>3</t>
  </si>
  <si>
    <t>EQ020025</t>
  </si>
  <si>
    <t>EQ020030</t>
  </si>
  <si>
    <t>EQ020035</t>
  </si>
  <si>
    <t>EQ020040</t>
  </si>
  <si>
    <t>EQ020045</t>
  </si>
  <si>
    <t>EQ020050</t>
  </si>
  <si>
    <t>EQ030005</t>
  </si>
  <si>
    <t>EQ030010</t>
  </si>
  <si>
    <t>EQ030015</t>
  </si>
  <si>
    <t>15</t>
  </si>
  <si>
    <t>EQ030020</t>
  </si>
  <si>
    <t>EQ030025</t>
  </si>
  <si>
    <t>ZSL1</t>
  </si>
  <si>
    <t>6</t>
  </si>
  <si>
    <t>EQ030026</t>
  </si>
  <si>
    <t>EQ030030</t>
  </si>
  <si>
    <t>EQ030035</t>
  </si>
  <si>
    <t>EQ030036</t>
  </si>
  <si>
    <t>EQ030040</t>
  </si>
  <si>
    <t>EQ040000</t>
  </si>
  <si>
    <t>2</t>
  </si>
  <si>
    <t>IMPR1000</t>
  </si>
  <si>
    <t>20</t>
  </si>
  <si>
    <t>IMPR2000</t>
  </si>
  <si>
    <t>IMPR3000</t>
  </si>
  <si>
    <t>INFR0000</t>
  </si>
  <si>
    <t>4000</t>
  </si>
  <si>
    <t>LAND1000</t>
  </si>
  <si>
    <t>LAND2000</t>
  </si>
  <si>
    <t>SOFT0000</t>
  </si>
  <si>
    <t>XACH0000</t>
  </si>
  <si>
    <t>XBLDG100</t>
  </si>
  <si>
    <t>XBLDG200</t>
  </si>
  <si>
    <t>XEQ01005</t>
  </si>
  <si>
    <t>XEQ01010</t>
  </si>
  <si>
    <t>XEQ01015</t>
  </si>
  <si>
    <t>XEQ02005</t>
  </si>
  <si>
    <t>XEQ02010</t>
  </si>
  <si>
    <t>XEQ02015</t>
  </si>
  <si>
    <t>XEQ02020</t>
  </si>
  <si>
    <t>XEQ02025</t>
  </si>
  <si>
    <t>XEQ02030</t>
  </si>
  <si>
    <t>XEQ02035</t>
  </si>
  <si>
    <t>XEQ02040</t>
  </si>
  <si>
    <t>XEQ02045</t>
  </si>
  <si>
    <t>XEQ02050</t>
  </si>
  <si>
    <t>XEQ03005</t>
  </si>
  <si>
    <t>XEQ03010</t>
  </si>
  <si>
    <t>XEQ03015</t>
  </si>
  <si>
    <t>XEQ03020</t>
  </si>
  <si>
    <t>XEQ03025</t>
  </si>
  <si>
    <t>XEQ03026</t>
  </si>
  <si>
    <t>XEQ03030</t>
  </si>
  <si>
    <t>XEQ03035</t>
  </si>
  <si>
    <t>XEQ03036</t>
  </si>
  <si>
    <t>XEQ03040</t>
  </si>
  <si>
    <t>XEQ04000</t>
  </si>
  <si>
    <t>XIMPR100</t>
  </si>
  <si>
    <t>XIMPR200</t>
  </si>
  <si>
    <t>XIMPR300</t>
  </si>
  <si>
    <t>XINFR000</t>
  </si>
  <si>
    <t>ZACH0000</t>
  </si>
  <si>
    <t>ZEQ01005</t>
  </si>
  <si>
    <t>ZEQ01010</t>
  </si>
  <si>
    <t>ZEQ01015</t>
  </si>
  <si>
    <t>ZEQ02010</t>
  </si>
  <si>
    <t>ZEQ02020</t>
  </si>
  <si>
    <t>ZEQ02035</t>
  </si>
  <si>
    <t>ZEQ03005</t>
  </si>
  <si>
    <t>ZEQ03010</t>
  </si>
  <si>
    <t>ZEQ03015</t>
  </si>
  <si>
    <t>ZEQ03020</t>
  </si>
  <si>
    <t>Class</t>
  </si>
  <si>
    <t>Ar.</t>
  </si>
  <si>
    <t>Valid to</t>
  </si>
  <si>
    <t>Valid from</t>
  </si>
  <si>
    <t>Layou</t>
  </si>
  <si>
    <t>DepKy</t>
  </si>
  <si>
    <t>Use</t>
  </si>
  <si>
    <t>Per</t>
  </si>
  <si>
    <t>Scrap</t>
  </si>
  <si>
    <t>Invalid Asset Class</t>
  </si>
  <si>
    <t>Asset Class</t>
  </si>
  <si>
    <t>Asset Class Name</t>
  </si>
  <si>
    <t>Asset class description</t>
  </si>
  <si>
    <t>Real estate</t>
  </si>
  <si>
    <t>Real estate and similar rights</t>
  </si>
  <si>
    <t>Buildings</t>
  </si>
  <si>
    <t>Machinery</t>
  </si>
  <si>
    <t>Fixtures &amp; fittings</t>
  </si>
  <si>
    <t>Fixtures and fittings</t>
  </si>
  <si>
    <t>Vehicles</t>
  </si>
  <si>
    <t>DP / Hardware</t>
  </si>
  <si>
    <t>Assets under const.</t>
  </si>
  <si>
    <t>Assets under construction</t>
  </si>
  <si>
    <t>Investment measure</t>
  </si>
  <si>
    <t>AuC as investment measure</t>
  </si>
  <si>
    <t>Low-value assets</t>
  </si>
  <si>
    <t>00006000</t>
  </si>
  <si>
    <t>Leasing (oper.)</t>
  </si>
  <si>
    <t>Leased assets (operating lease)</t>
  </si>
  <si>
    <t>Leasing (capital)</t>
  </si>
  <si>
    <t>Leased assets (capital lease)</t>
  </si>
  <si>
    <t>00007000</t>
  </si>
  <si>
    <t>Formation expenses</t>
  </si>
  <si>
    <t>Objects of art</t>
  </si>
  <si>
    <t>00008100</t>
  </si>
  <si>
    <t>Advance payments</t>
  </si>
  <si>
    <t>00008200</t>
  </si>
  <si>
    <t>Goodwill</t>
  </si>
  <si>
    <t>Building Systems</t>
  </si>
  <si>
    <t>Construction in Prog</t>
  </si>
  <si>
    <t>Construction in Progress</t>
  </si>
  <si>
    <t>Furniture &amp; Equip</t>
  </si>
  <si>
    <t>Furniture and Equipment</t>
  </si>
  <si>
    <t>Vehicle Equipment</t>
  </si>
  <si>
    <t>Vehicle Betterments</t>
  </si>
  <si>
    <t>Air Compressors</t>
  </si>
  <si>
    <t>Cameras &amp; Camera Eq</t>
  </si>
  <si>
    <t>Cameras and Camera Equipment</t>
  </si>
  <si>
    <t>Chainsaws</t>
  </si>
  <si>
    <t>Computers &amp; Comp Eq</t>
  </si>
  <si>
    <t>Computers and Computer Equipment</t>
  </si>
  <si>
    <t>Generators</t>
  </si>
  <si>
    <t>Lawn Maintenance Eq</t>
  </si>
  <si>
    <t>Lawn Maintenance Equipment</t>
  </si>
  <si>
    <t>Televisions</t>
  </si>
  <si>
    <t>Two-Way Radio Equip</t>
  </si>
  <si>
    <t>Two-Way Radio Equipment</t>
  </si>
  <si>
    <t>Weapons</t>
  </si>
  <si>
    <t>Welding Machines</t>
  </si>
  <si>
    <t>Boats</t>
  </si>
  <si>
    <t>Golf &amp; Utility Veh</t>
  </si>
  <si>
    <t>Golf and Utility Vehicles</t>
  </si>
  <si>
    <t>Portable Buildings</t>
  </si>
  <si>
    <t>Util &amp; Boat Trailers</t>
  </si>
  <si>
    <t>Utility and Boat Trailers</t>
  </si>
  <si>
    <t>MUV</t>
  </si>
  <si>
    <t>Airplane, Helicopter</t>
  </si>
  <si>
    <t>Airplanes and Helicopters</t>
  </si>
  <si>
    <t>Motorcycles,Scooters</t>
  </si>
  <si>
    <t>Motorcycles and Scooters</t>
  </si>
  <si>
    <t>Off Road Veh</t>
  </si>
  <si>
    <t>Recreational Veh</t>
  </si>
  <si>
    <t>Recreational Vehicles</t>
  </si>
  <si>
    <t>Wireless Devices</t>
  </si>
  <si>
    <t>Wireless Communication Devices</t>
  </si>
  <si>
    <t>Land Improvements</t>
  </si>
  <si>
    <t>RoW Impr - MDOT</t>
  </si>
  <si>
    <t>Right of Way Improvements - MDOT</t>
  </si>
  <si>
    <t>Land Impr-Ancillary</t>
  </si>
  <si>
    <t>Land Improvements - Ancillary Assets</t>
  </si>
  <si>
    <t>Infrastructure</t>
  </si>
  <si>
    <t>Land</t>
  </si>
  <si>
    <t>RoW Land - MDOT</t>
  </si>
  <si>
    <t>Right of Way Land - MDOT</t>
  </si>
  <si>
    <t>Software - $1m &amp; up</t>
  </si>
  <si>
    <t>Software - $1,000,000 and above</t>
  </si>
  <si>
    <t>Art, Coll, His Treas</t>
  </si>
  <si>
    <t>Art, Collections, and Historical Treasures</t>
  </si>
  <si>
    <t>OSA MUV</t>
  </si>
  <si>
    <t>Airplanes,Helicopter</t>
  </si>
  <si>
    <t>Off Road Vehicles</t>
  </si>
  <si>
    <t>ROW Impr - MDOT</t>
  </si>
  <si>
    <t>low value Buildings</t>
  </si>
  <si>
    <t>Low value Buildings</t>
  </si>
  <si>
    <t>Desc</t>
  </si>
  <si>
    <t>Lookup</t>
  </si>
  <si>
    <t>Useful Life (Years)</t>
  </si>
  <si>
    <t>Useful Life (Periods)</t>
  </si>
  <si>
    <t>Total Useful Life in Periods</t>
  </si>
  <si>
    <t>Acquisition Value</t>
  </si>
  <si>
    <t>Date Placed In Service</t>
  </si>
  <si>
    <t>Today's Date</t>
  </si>
  <si>
    <t>Scrap Percentage</t>
  </si>
  <si>
    <t>Full Deprecaition Amount (less Scrap value)</t>
  </si>
  <si>
    <t>Straight Line Depreciation per Period</t>
  </si>
  <si>
    <t>Number of Months to catch up for Depreciation</t>
  </si>
  <si>
    <t>Remaining Useful Life (Periods)</t>
  </si>
  <si>
    <t>Years</t>
  </si>
  <si>
    <t>Periods</t>
  </si>
  <si>
    <t>Remaining Useful Life</t>
  </si>
  <si>
    <t>Remining Useful Life (Decimal)</t>
  </si>
  <si>
    <t>BLDG1000 - Buildings</t>
  </si>
  <si>
    <t>Unplanned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</si>
</sst>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9" fontId="0" fillId="0" borderId="0" xfId="1" applyFont="1" applyAlignment="1">
      <alignment vertical="top"/>
    </xf>
    <xf numFmtId="49" fontId="2" fillId="0" borderId="0" xfId="0" applyNumberFormat="1" applyFont="1" applyAlignment="1">
      <alignment vertical="top"/>
    </xf>
    <xf numFmtId="9" fontId="2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4" fontId="2" fillId="3" borderId="1" xfId="0" applyNumberFormat="1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9" fontId="3" fillId="3" borderId="1" xfId="1" applyFont="1" applyFill="1" applyBorder="1" applyAlignment="1">
      <alignment horizontal="center" vertical="top"/>
    </xf>
    <xf numFmtId="164" fontId="0" fillId="3" borderId="1" xfId="0" applyNumberFormat="1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2" fontId="0" fillId="3" borderId="1" xfId="0" applyNumberFormat="1" applyFill="1" applyBorder="1" applyAlignment="1">
      <alignment horizontal="center" vertical="top"/>
    </xf>
    <xf numFmtId="164" fontId="0" fillId="4" borderId="1" xfId="0" applyNumberForma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top"/>
    </xf>
    <xf numFmtId="0" fontId="0" fillId="4" borderId="0" xfId="0" applyFill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0" fillId="3" borderId="0" xfId="0" applyFill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6</xdr:row>
      <xdr:rowOff>9525</xdr:rowOff>
    </xdr:from>
    <xdr:to>
      <xdr:col>4</xdr:col>
      <xdr:colOff>561975</xdr:colOff>
      <xdr:row>9</xdr:row>
      <xdr:rowOff>95250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9E3292CF-63E5-423E-BB48-CA6DB45CEFB5}"/>
            </a:ext>
          </a:extLst>
        </xdr:cNvPr>
        <xdr:cNvSpPr/>
      </xdr:nvSpPr>
      <xdr:spPr>
        <a:xfrm>
          <a:off x="5381625" y="981075"/>
          <a:ext cx="1609725" cy="571500"/>
        </a:xfrm>
        <a:prstGeom prst="wedgeRectCallout">
          <a:avLst>
            <a:gd name="adj1" fmla="val -98940"/>
            <a:gd name="adj2" fmla="val 1075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Use this amount</a:t>
          </a:r>
          <a:r>
            <a:rPr lang="en-US" sz="1100" baseline="0"/>
            <a:t> for transaction ABAA. </a:t>
          </a:r>
          <a:endParaRPr lang="en-US" sz="1100"/>
        </a:p>
      </xdr:txBody>
    </xdr:sp>
    <xdr:clientData/>
  </xdr:twoCellAnchor>
  <xdr:twoCellAnchor>
    <xdr:from>
      <xdr:col>2</xdr:col>
      <xdr:colOff>238125</xdr:colOff>
      <xdr:row>17</xdr:row>
      <xdr:rowOff>85724</xdr:rowOff>
    </xdr:from>
    <xdr:to>
      <xdr:col>4</xdr:col>
      <xdr:colOff>209550</xdr:colOff>
      <xdr:row>20</xdr:row>
      <xdr:rowOff>66674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D9B62E15-5B5D-4D46-8FF0-D0A56E71135C}"/>
            </a:ext>
          </a:extLst>
        </xdr:cNvPr>
        <xdr:cNvSpPr/>
      </xdr:nvSpPr>
      <xdr:spPr>
        <a:xfrm>
          <a:off x="5448300" y="2838449"/>
          <a:ext cx="1190625" cy="466725"/>
        </a:xfrm>
        <a:prstGeom prst="wedgeRectCallout">
          <a:avLst>
            <a:gd name="adj1" fmla="val -52157"/>
            <a:gd name="adj2" fmla="val -1608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Use these</a:t>
          </a:r>
          <a:r>
            <a:rPr lang="en-US" sz="1100" baseline="0"/>
            <a:t> for transaction AS02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H19" sqref="H19"/>
    </sheetView>
  </sheetViews>
  <sheetFormatPr defaultRowHeight="12.75" x14ac:dyDescent="0.2"/>
  <cols>
    <col min="1" max="1" width="40.42578125" bestFit="1" customWidth="1"/>
    <col min="2" max="2" width="37.7109375" style="9" customWidth="1"/>
    <col min="3" max="3" width="9.140625" customWidth="1"/>
  </cols>
  <sheetData>
    <row r="1" spans="1:4" x14ac:dyDescent="0.2">
      <c r="A1" s="10" t="s">
        <v>116</v>
      </c>
      <c r="B1" s="11" t="s">
        <v>217</v>
      </c>
    </row>
    <row r="2" spans="1:4" x14ac:dyDescent="0.2">
      <c r="A2" s="10" t="s">
        <v>202</v>
      </c>
      <c r="B2" s="12" t="str">
        <f>VLOOKUP(LEFT(B1,8),Sheet1!A:I,8,0)</f>
        <v>40</v>
      </c>
    </row>
    <row r="3" spans="1:4" x14ac:dyDescent="0.2">
      <c r="A3" s="10" t="s">
        <v>203</v>
      </c>
      <c r="B3" s="12" t="str">
        <f>VLOOKUP(LEFT(B1,8),Sheet1!A:I,9,0)</f>
        <v>0</v>
      </c>
    </row>
    <row r="4" spans="1:4" x14ac:dyDescent="0.2">
      <c r="A4" s="10" t="s">
        <v>204</v>
      </c>
      <c r="B4" s="12">
        <f>B2*12+B3</f>
        <v>480</v>
      </c>
    </row>
    <row r="5" spans="1:4" x14ac:dyDescent="0.2">
      <c r="A5" s="10" t="s">
        <v>205</v>
      </c>
      <c r="B5" s="13">
        <v>100000</v>
      </c>
    </row>
    <row r="6" spans="1:4" x14ac:dyDescent="0.2">
      <c r="A6" s="10" t="s">
        <v>206</v>
      </c>
      <c r="B6" s="23">
        <v>43466</v>
      </c>
    </row>
    <row r="7" spans="1:4" x14ac:dyDescent="0.2">
      <c r="A7" s="10" t="s">
        <v>207</v>
      </c>
      <c r="B7" s="14">
        <f ca="1">TODAY()</f>
        <v>44887</v>
      </c>
    </row>
    <row r="8" spans="1:4" x14ac:dyDescent="0.2">
      <c r="A8" s="10" t="s">
        <v>211</v>
      </c>
      <c r="B8" s="15">
        <f ca="1">DATEDIF(B6,B7,"M")</f>
        <v>46</v>
      </c>
    </row>
    <row r="9" spans="1:4" x14ac:dyDescent="0.2">
      <c r="A9" s="10" t="s">
        <v>208</v>
      </c>
      <c r="B9" s="16">
        <f>VLOOKUP(LEFT(B1,8),Sheet1!A1:K77,11,0)</f>
        <v>0.2</v>
      </c>
    </row>
    <row r="10" spans="1:4" x14ac:dyDescent="0.2">
      <c r="A10" s="10" t="s">
        <v>209</v>
      </c>
      <c r="B10" s="17">
        <f>B5-(B9*B5)</f>
        <v>80000</v>
      </c>
    </row>
    <row r="11" spans="1:4" x14ac:dyDescent="0.2">
      <c r="A11" s="10" t="s">
        <v>210</v>
      </c>
      <c r="B11" s="17">
        <f>B10/B4</f>
        <v>166.66666666666666</v>
      </c>
    </row>
    <row r="12" spans="1:4" x14ac:dyDescent="0.2">
      <c r="A12" s="24" t="s">
        <v>218</v>
      </c>
      <c r="B12" s="20">
        <f ca="1">B11*B8</f>
        <v>7666.6666666666661</v>
      </c>
      <c r="C12" s="25" t="s">
        <v>215</v>
      </c>
      <c r="D12" s="26"/>
    </row>
    <row r="13" spans="1:4" x14ac:dyDescent="0.2">
      <c r="A13" s="10" t="s">
        <v>212</v>
      </c>
      <c r="B13" s="18">
        <f ca="1">B4-B8</f>
        <v>434</v>
      </c>
      <c r="C13" s="21" t="s">
        <v>213</v>
      </c>
      <c r="D13" s="21" t="s">
        <v>214</v>
      </c>
    </row>
    <row r="14" spans="1:4" x14ac:dyDescent="0.2">
      <c r="A14" s="10" t="s">
        <v>216</v>
      </c>
      <c r="B14" s="19">
        <f ca="1">B13/12</f>
        <v>36.166666666666664</v>
      </c>
      <c r="C14" s="22">
        <f ca="1">INT(B14)</f>
        <v>36</v>
      </c>
      <c r="D14" s="22">
        <f ca="1">(B14-C14)*12</f>
        <v>1.9999999999999716</v>
      </c>
    </row>
    <row r="15" spans="1:4" x14ac:dyDescent="0.2">
      <c r="A15" s="6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</sheetData>
  <sheetProtection sheet="1" objects="1" scenarios="1"/>
  <protectedRanges>
    <protectedRange sqref="B5:B6" name="Range2"/>
    <protectedRange sqref="B1" name="Range1"/>
  </protectedRanges>
  <mergeCells count="1">
    <mergeCell ref="C12:D1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Sheet1!$J$2:$J$35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2"/>
  <sheetViews>
    <sheetView workbookViewId="0">
      <selection activeCell="K2" sqref="K2"/>
    </sheetView>
  </sheetViews>
  <sheetFormatPr defaultRowHeight="12.75" x14ac:dyDescent="0.2"/>
  <cols>
    <col min="1" max="1" width="10" bestFit="1" customWidth="1"/>
    <col min="2" max="2" width="35.7109375" bestFit="1" customWidth="1"/>
    <col min="3" max="3" width="5" bestFit="1" customWidth="1"/>
    <col min="4" max="4" width="13" bestFit="1" customWidth="1"/>
    <col min="5" max="5" width="12" bestFit="1" customWidth="1"/>
    <col min="6" max="7" width="7" bestFit="1" customWidth="1"/>
    <col min="8" max="9" width="5" bestFit="1" customWidth="1"/>
    <col min="10" max="10" width="46.7109375" bestFit="1" customWidth="1"/>
    <col min="11" max="11" width="16.85546875" style="3" bestFit="1" customWidth="1"/>
    <col min="16" max="16" width="9.140625" style="3"/>
    <col min="20" max="20" width="10" bestFit="1" customWidth="1"/>
    <col min="21" max="21" width="22" bestFit="1" customWidth="1"/>
    <col min="22" max="22" width="44" bestFit="1" customWidth="1"/>
  </cols>
  <sheetData>
    <row r="1" spans="1:22" x14ac:dyDescent="0.2">
      <c r="A1" s="1" t="s">
        <v>106</v>
      </c>
      <c r="B1" s="7" t="s">
        <v>200</v>
      </c>
      <c r="C1" s="1" t="s">
        <v>107</v>
      </c>
      <c r="D1" s="1" t="s">
        <v>108</v>
      </c>
      <c r="E1" s="1" t="s">
        <v>109</v>
      </c>
      <c r="F1" s="1" t="s">
        <v>110</v>
      </c>
      <c r="G1" s="1" t="s">
        <v>111</v>
      </c>
      <c r="H1" s="1" t="s">
        <v>112</v>
      </c>
      <c r="I1" s="1" t="s">
        <v>113</v>
      </c>
      <c r="J1" s="8" t="s">
        <v>201</v>
      </c>
      <c r="K1" s="3" t="s">
        <v>114</v>
      </c>
      <c r="O1" t="s">
        <v>20</v>
      </c>
      <c r="P1" s="3">
        <v>0.2</v>
      </c>
      <c r="T1" s="1" t="s">
        <v>106</v>
      </c>
      <c r="U1" s="1" t="s">
        <v>117</v>
      </c>
      <c r="V1" s="1" t="s">
        <v>118</v>
      </c>
    </row>
    <row r="2" spans="1:22" x14ac:dyDescent="0.2">
      <c r="A2" t="s">
        <v>19</v>
      </c>
      <c r="B2" t="str">
        <f>VLOOKUP(A2,T1:V92,3,0)</f>
        <v>Buildings</v>
      </c>
      <c r="C2" t="s">
        <v>1</v>
      </c>
      <c r="D2" s="2">
        <v>2958465</v>
      </c>
      <c r="E2" t="s">
        <v>2</v>
      </c>
      <c r="F2" t="s">
        <v>3</v>
      </c>
      <c r="G2" t="s">
        <v>20</v>
      </c>
      <c r="H2" t="s">
        <v>21</v>
      </c>
      <c r="I2" t="s">
        <v>4</v>
      </c>
      <c r="J2" t="str">
        <f>A2&amp;" - "&amp;B2</f>
        <v>BLDG1000 - Buildings</v>
      </c>
      <c r="K2" s="3">
        <f>VLOOKUP(G2,O:P,2,0)</f>
        <v>0.2</v>
      </c>
      <c r="O2" t="s">
        <v>46</v>
      </c>
      <c r="P2" s="3">
        <v>0.1</v>
      </c>
      <c r="T2" t="s">
        <v>0</v>
      </c>
      <c r="U2" t="s">
        <v>119</v>
      </c>
      <c r="V2" t="s">
        <v>120</v>
      </c>
    </row>
    <row r="3" spans="1:22" x14ac:dyDescent="0.2">
      <c r="A3" t="s">
        <v>22</v>
      </c>
      <c r="B3" t="str">
        <f t="shared" ref="B3:B66" si="0">VLOOKUP(A3,T2:V93,3,0)</f>
        <v>Building Systems</v>
      </c>
      <c r="C3" t="s">
        <v>1</v>
      </c>
      <c r="D3" s="2">
        <v>2958465</v>
      </c>
      <c r="E3" t="s">
        <v>2</v>
      </c>
      <c r="F3" t="s">
        <v>3</v>
      </c>
      <c r="G3" t="s">
        <v>20</v>
      </c>
      <c r="H3" t="s">
        <v>21</v>
      </c>
      <c r="I3" t="s">
        <v>4</v>
      </c>
      <c r="J3" t="str">
        <f t="shared" ref="J3:J66" si="1">A3&amp;" - "&amp;B3</f>
        <v>BLDG2000 - Building Systems</v>
      </c>
      <c r="K3" s="3">
        <f t="shared" ref="K3:K66" si="2">VLOOKUP(G3,O:P,2,0)</f>
        <v>0.2</v>
      </c>
      <c r="O3" t="s">
        <v>26</v>
      </c>
      <c r="P3" s="3">
        <v>0</v>
      </c>
      <c r="T3" t="s">
        <v>6</v>
      </c>
      <c r="U3" t="s">
        <v>121</v>
      </c>
      <c r="V3" t="s">
        <v>121</v>
      </c>
    </row>
    <row r="4" spans="1:22" x14ac:dyDescent="0.2">
      <c r="A4" t="s">
        <v>23</v>
      </c>
      <c r="B4" t="str">
        <f t="shared" si="0"/>
        <v>Construction in Progress</v>
      </c>
      <c r="C4" t="s">
        <v>1</v>
      </c>
      <c r="D4" s="2">
        <v>2958465</v>
      </c>
      <c r="E4" t="s">
        <v>2</v>
      </c>
      <c r="F4" t="s">
        <v>24</v>
      </c>
      <c r="G4" t="s">
        <v>5</v>
      </c>
      <c r="H4" t="s">
        <v>4</v>
      </c>
      <c r="I4" t="s">
        <v>4</v>
      </c>
      <c r="J4" t="str">
        <f t="shared" si="1"/>
        <v>CIP00000 - Construction in Progress</v>
      </c>
      <c r="K4" s="3" t="str">
        <f t="shared" si="2"/>
        <v>Invalid Asset Class</v>
      </c>
      <c r="O4" t="s">
        <v>16</v>
      </c>
      <c r="P4" s="5" t="s">
        <v>115</v>
      </c>
      <c r="T4" t="s">
        <v>7</v>
      </c>
      <c r="U4" t="s">
        <v>122</v>
      </c>
      <c r="V4" t="s">
        <v>122</v>
      </c>
    </row>
    <row r="5" spans="1:22" x14ac:dyDescent="0.2">
      <c r="A5" t="s">
        <v>25</v>
      </c>
      <c r="B5" t="str">
        <f t="shared" si="0"/>
        <v>Furniture and Equipment</v>
      </c>
      <c r="C5" t="s">
        <v>1</v>
      </c>
      <c r="D5" s="2">
        <v>2958465</v>
      </c>
      <c r="E5" t="s">
        <v>2</v>
      </c>
      <c r="F5" t="s">
        <v>3</v>
      </c>
      <c r="G5" t="s">
        <v>26</v>
      </c>
      <c r="H5" t="s">
        <v>8</v>
      </c>
      <c r="I5" t="s">
        <v>4</v>
      </c>
      <c r="J5" t="str">
        <f t="shared" si="1"/>
        <v>EQ010005 - Furniture and Equipment</v>
      </c>
      <c r="K5" s="3">
        <f t="shared" si="2"/>
        <v>0</v>
      </c>
      <c r="O5" s="4" t="s">
        <v>5</v>
      </c>
      <c r="P5" s="5" t="s">
        <v>115</v>
      </c>
      <c r="T5" t="s">
        <v>9</v>
      </c>
      <c r="U5" t="s">
        <v>123</v>
      </c>
      <c r="V5" t="s">
        <v>124</v>
      </c>
    </row>
    <row r="6" spans="1:22" x14ac:dyDescent="0.2">
      <c r="A6" t="s">
        <v>27</v>
      </c>
      <c r="B6" t="str">
        <f t="shared" si="0"/>
        <v>Vehicle Equipment</v>
      </c>
      <c r="C6" t="s">
        <v>1</v>
      </c>
      <c r="D6" s="2">
        <v>2958465</v>
      </c>
      <c r="E6" t="s">
        <v>2</v>
      </c>
      <c r="F6" t="s">
        <v>3</v>
      </c>
      <c r="G6" t="s">
        <v>26</v>
      </c>
      <c r="H6" t="s">
        <v>8</v>
      </c>
      <c r="I6" t="s">
        <v>4</v>
      </c>
      <c r="J6" t="str">
        <f t="shared" si="1"/>
        <v>EQ010010 - Vehicle Equipment</v>
      </c>
      <c r="K6" s="3">
        <f t="shared" si="2"/>
        <v>0</v>
      </c>
      <c r="T6" t="s">
        <v>10</v>
      </c>
      <c r="U6" t="s">
        <v>125</v>
      </c>
      <c r="V6" t="s">
        <v>125</v>
      </c>
    </row>
    <row r="7" spans="1:22" x14ac:dyDescent="0.2">
      <c r="A7" t="s">
        <v>28</v>
      </c>
      <c r="B7" t="str">
        <f t="shared" si="0"/>
        <v>Vehicle Betterments</v>
      </c>
      <c r="C7" t="s">
        <v>1</v>
      </c>
      <c r="D7" s="2">
        <v>2958465</v>
      </c>
      <c r="E7" t="s">
        <v>2</v>
      </c>
      <c r="F7" t="s">
        <v>3</v>
      </c>
      <c r="G7" t="s">
        <v>26</v>
      </c>
      <c r="H7" t="s">
        <v>8</v>
      </c>
      <c r="I7" t="s">
        <v>4</v>
      </c>
      <c r="J7" t="str">
        <f t="shared" si="1"/>
        <v>EQ010015 - Vehicle Betterments</v>
      </c>
      <c r="K7" s="3">
        <f t="shared" si="2"/>
        <v>0</v>
      </c>
      <c r="T7" t="s">
        <v>12</v>
      </c>
      <c r="U7" t="s">
        <v>126</v>
      </c>
      <c r="V7" t="s">
        <v>126</v>
      </c>
    </row>
    <row r="8" spans="1:22" x14ac:dyDescent="0.2">
      <c r="A8" t="s">
        <v>29</v>
      </c>
      <c r="B8" t="str">
        <f t="shared" si="0"/>
        <v>Air Compressors</v>
      </c>
      <c r="C8" t="s">
        <v>1</v>
      </c>
      <c r="D8" s="2">
        <v>2958465</v>
      </c>
      <c r="E8" t="s">
        <v>2</v>
      </c>
      <c r="F8" t="s">
        <v>3</v>
      </c>
      <c r="G8" t="s">
        <v>26</v>
      </c>
      <c r="H8" t="s">
        <v>8</v>
      </c>
      <c r="I8" t="s">
        <v>4</v>
      </c>
      <c r="J8" t="str">
        <f t="shared" si="1"/>
        <v>EQ020005 - Air Compressors</v>
      </c>
      <c r="K8" s="3">
        <f t="shared" si="2"/>
        <v>0</v>
      </c>
      <c r="T8" t="s">
        <v>13</v>
      </c>
      <c r="U8" t="s">
        <v>127</v>
      </c>
      <c r="V8" t="s">
        <v>128</v>
      </c>
    </row>
    <row r="9" spans="1:22" x14ac:dyDescent="0.2">
      <c r="A9" t="s">
        <v>30</v>
      </c>
      <c r="B9" t="str">
        <f t="shared" si="0"/>
        <v>Cameras and Camera Equipment</v>
      </c>
      <c r="C9" t="s">
        <v>1</v>
      </c>
      <c r="D9" s="2">
        <v>2958465</v>
      </c>
      <c r="E9" t="s">
        <v>2</v>
      </c>
      <c r="F9" t="s">
        <v>3</v>
      </c>
      <c r="G9" t="s">
        <v>26</v>
      </c>
      <c r="H9" t="s">
        <v>8</v>
      </c>
      <c r="I9" t="s">
        <v>4</v>
      </c>
      <c r="J9" t="str">
        <f t="shared" si="1"/>
        <v>EQ020010 - Cameras and Camera Equipment</v>
      </c>
      <c r="K9" s="3">
        <f t="shared" si="2"/>
        <v>0</v>
      </c>
      <c r="T9" t="s">
        <v>14</v>
      </c>
      <c r="U9" t="s">
        <v>129</v>
      </c>
      <c r="V9" t="s">
        <v>130</v>
      </c>
    </row>
    <row r="10" spans="1:22" x14ac:dyDescent="0.2">
      <c r="A10" t="s">
        <v>31</v>
      </c>
      <c r="B10" t="str">
        <f t="shared" si="0"/>
        <v>Chainsaws</v>
      </c>
      <c r="C10" t="s">
        <v>1</v>
      </c>
      <c r="D10" s="2">
        <v>2958465</v>
      </c>
      <c r="E10" t="s">
        <v>2</v>
      </c>
      <c r="F10" t="s">
        <v>3</v>
      </c>
      <c r="G10" t="s">
        <v>26</v>
      </c>
      <c r="H10" t="s">
        <v>8</v>
      </c>
      <c r="I10" t="s">
        <v>4</v>
      </c>
      <c r="J10" t="str">
        <f t="shared" si="1"/>
        <v>EQ020015 - Chainsaws</v>
      </c>
      <c r="K10" s="3">
        <f t="shared" si="2"/>
        <v>0</v>
      </c>
      <c r="T10" t="s">
        <v>15</v>
      </c>
      <c r="U10" t="s">
        <v>16</v>
      </c>
      <c r="V10" t="s">
        <v>131</v>
      </c>
    </row>
    <row r="11" spans="1:22" x14ac:dyDescent="0.2">
      <c r="A11" t="s">
        <v>32</v>
      </c>
      <c r="B11" t="str">
        <f t="shared" si="0"/>
        <v>Computers and Computer Equipment</v>
      </c>
      <c r="C11" t="s">
        <v>1</v>
      </c>
      <c r="D11" s="2">
        <v>2958465</v>
      </c>
      <c r="E11" t="s">
        <v>2</v>
      </c>
      <c r="F11" t="s">
        <v>3</v>
      </c>
      <c r="G11" t="s">
        <v>26</v>
      </c>
      <c r="H11" t="s">
        <v>33</v>
      </c>
      <c r="I11" t="s">
        <v>4</v>
      </c>
      <c r="J11" t="str">
        <f t="shared" si="1"/>
        <v>EQ020020 - Computers and Computer Equipment</v>
      </c>
      <c r="K11" s="3">
        <f t="shared" si="2"/>
        <v>0</v>
      </c>
      <c r="T11" t="s">
        <v>132</v>
      </c>
      <c r="U11" t="s">
        <v>133</v>
      </c>
      <c r="V11" t="s">
        <v>134</v>
      </c>
    </row>
    <row r="12" spans="1:22" x14ac:dyDescent="0.2">
      <c r="A12" t="s">
        <v>34</v>
      </c>
      <c r="B12" t="str">
        <f t="shared" si="0"/>
        <v>Generators</v>
      </c>
      <c r="C12" t="s">
        <v>1</v>
      </c>
      <c r="D12" s="2">
        <v>2958465</v>
      </c>
      <c r="E12" t="s">
        <v>2</v>
      </c>
      <c r="F12" t="s">
        <v>3</v>
      </c>
      <c r="G12" t="s">
        <v>26</v>
      </c>
      <c r="H12" t="s">
        <v>8</v>
      </c>
      <c r="I12" t="s">
        <v>4</v>
      </c>
      <c r="J12" t="str">
        <f t="shared" si="1"/>
        <v>EQ020025 - Generators</v>
      </c>
      <c r="K12" s="3">
        <f t="shared" si="2"/>
        <v>0</v>
      </c>
      <c r="T12" t="s">
        <v>17</v>
      </c>
      <c r="U12" t="s">
        <v>135</v>
      </c>
      <c r="V12" t="s">
        <v>136</v>
      </c>
    </row>
    <row r="13" spans="1:22" x14ac:dyDescent="0.2">
      <c r="A13" t="s">
        <v>35</v>
      </c>
      <c r="B13" t="str">
        <f t="shared" si="0"/>
        <v>Lawn Maintenance Equipment</v>
      </c>
      <c r="C13" t="s">
        <v>1</v>
      </c>
      <c r="D13" s="2">
        <v>2958465</v>
      </c>
      <c r="E13" t="s">
        <v>2</v>
      </c>
      <c r="F13" t="s">
        <v>3</v>
      </c>
      <c r="G13" t="s">
        <v>26</v>
      </c>
      <c r="H13" t="s">
        <v>8</v>
      </c>
      <c r="I13" t="s">
        <v>4</v>
      </c>
      <c r="J13" t="str">
        <f t="shared" si="1"/>
        <v>EQ020030 - Lawn Maintenance Equipment</v>
      </c>
      <c r="K13" s="3">
        <f t="shared" si="2"/>
        <v>0</v>
      </c>
      <c r="T13" t="s">
        <v>137</v>
      </c>
      <c r="U13" t="s">
        <v>138</v>
      </c>
      <c r="V13" t="s">
        <v>138</v>
      </c>
    </row>
    <row r="14" spans="1:22" x14ac:dyDescent="0.2">
      <c r="A14" t="s">
        <v>36</v>
      </c>
      <c r="B14" t="str">
        <f t="shared" si="0"/>
        <v>Televisions</v>
      </c>
      <c r="C14" t="s">
        <v>1</v>
      </c>
      <c r="D14" s="2">
        <v>2958465</v>
      </c>
      <c r="E14" t="s">
        <v>2</v>
      </c>
      <c r="F14" t="s">
        <v>3</v>
      </c>
      <c r="G14" t="s">
        <v>26</v>
      </c>
      <c r="H14" t="s">
        <v>8</v>
      </c>
      <c r="I14" t="s">
        <v>4</v>
      </c>
      <c r="J14" t="str">
        <f t="shared" si="1"/>
        <v>EQ020035 - Televisions</v>
      </c>
      <c r="K14" s="3">
        <f t="shared" si="2"/>
        <v>0</v>
      </c>
      <c r="T14" t="s">
        <v>18</v>
      </c>
      <c r="U14" t="s">
        <v>139</v>
      </c>
      <c r="V14" t="s">
        <v>139</v>
      </c>
    </row>
    <row r="15" spans="1:22" x14ac:dyDescent="0.2">
      <c r="A15" t="s">
        <v>37</v>
      </c>
      <c r="B15" t="str">
        <f t="shared" si="0"/>
        <v>Two-Way Radio Equipment</v>
      </c>
      <c r="C15" t="s">
        <v>1</v>
      </c>
      <c r="D15" s="2">
        <v>2958465</v>
      </c>
      <c r="E15" t="s">
        <v>2</v>
      </c>
      <c r="F15" t="s">
        <v>3</v>
      </c>
      <c r="G15" t="s">
        <v>26</v>
      </c>
      <c r="H15" t="s">
        <v>8</v>
      </c>
      <c r="I15" t="s">
        <v>4</v>
      </c>
      <c r="J15" t="str">
        <f t="shared" si="1"/>
        <v>EQ020040 - Two-Way Radio Equipment</v>
      </c>
      <c r="K15" s="3">
        <f t="shared" si="2"/>
        <v>0</v>
      </c>
      <c r="T15" t="s">
        <v>140</v>
      </c>
      <c r="U15" t="s">
        <v>141</v>
      </c>
      <c r="V15" t="s">
        <v>141</v>
      </c>
    </row>
    <row r="16" spans="1:22" x14ac:dyDescent="0.2">
      <c r="A16" t="s">
        <v>38</v>
      </c>
      <c r="B16" t="str">
        <f t="shared" si="0"/>
        <v>Weapons</v>
      </c>
      <c r="C16" t="s">
        <v>1</v>
      </c>
      <c r="D16" s="2">
        <v>2958465</v>
      </c>
      <c r="E16" t="s">
        <v>2</v>
      </c>
      <c r="F16" t="s">
        <v>3</v>
      </c>
      <c r="G16" t="s">
        <v>26</v>
      </c>
      <c r="H16" t="s">
        <v>8</v>
      </c>
      <c r="I16" t="s">
        <v>4</v>
      </c>
      <c r="J16" t="str">
        <f t="shared" si="1"/>
        <v>EQ020045 - Weapons</v>
      </c>
      <c r="K16" s="3">
        <f t="shared" si="2"/>
        <v>0</v>
      </c>
      <c r="T16" t="s">
        <v>142</v>
      </c>
      <c r="U16" t="s">
        <v>143</v>
      </c>
      <c r="V16" t="s">
        <v>143</v>
      </c>
    </row>
    <row r="17" spans="1:22" x14ac:dyDescent="0.2">
      <c r="A17" t="s">
        <v>39</v>
      </c>
      <c r="B17" t="str">
        <f t="shared" si="0"/>
        <v>Welding Machines</v>
      </c>
      <c r="C17" t="s">
        <v>1</v>
      </c>
      <c r="D17" s="2">
        <v>2958465</v>
      </c>
      <c r="E17" t="s">
        <v>2</v>
      </c>
      <c r="F17" t="s">
        <v>3</v>
      </c>
      <c r="G17" t="s">
        <v>26</v>
      </c>
      <c r="H17" t="s">
        <v>8</v>
      </c>
      <c r="I17" t="s">
        <v>4</v>
      </c>
      <c r="J17" t="str">
        <f t="shared" si="1"/>
        <v>EQ020050 - Welding Machines</v>
      </c>
      <c r="K17" s="3">
        <f t="shared" si="2"/>
        <v>0</v>
      </c>
      <c r="T17" t="s">
        <v>19</v>
      </c>
      <c r="U17" t="s">
        <v>121</v>
      </c>
      <c r="V17" t="s">
        <v>121</v>
      </c>
    </row>
    <row r="18" spans="1:22" x14ac:dyDescent="0.2">
      <c r="A18" t="s">
        <v>40</v>
      </c>
      <c r="B18" t="str">
        <f t="shared" si="0"/>
        <v>Boats</v>
      </c>
      <c r="C18" t="s">
        <v>1</v>
      </c>
      <c r="D18" s="2">
        <v>2958465</v>
      </c>
      <c r="E18" t="s">
        <v>2</v>
      </c>
      <c r="F18" t="s">
        <v>3</v>
      </c>
      <c r="G18" t="s">
        <v>26</v>
      </c>
      <c r="H18" t="s">
        <v>8</v>
      </c>
      <c r="I18" t="s">
        <v>4</v>
      </c>
      <c r="J18" t="str">
        <f t="shared" si="1"/>
        <v>EQ030005 - Boats</v>
      </c>
      <c r="K18" s="3">
        <f t="shared" si="2"/>
        <v>0</v>
      </c>
      <c r="T18" t="s">
        <v>22</v>
      </c>
      <c r="U18" t="s">
        <v>144</v>
      </c>
      <c r="V18" t="s">
        <v>144</v>
      </c>
    </row>
    <row r="19" spans="1:22" x14ac:dyDescent="0.2">
      <c r="A19" t="s">
        <v>41</v>
      </c>
      <c r="B19" t="str">
        <f t="shared" si="0"/>
        <v>Golf and Utility Vehicles</v>
      </c>
      <c r="C19" t="s">
        <v>1</v>
      </c>
      <c r="D19" s="2">
        <v>2958465</v>
      </c>
      <c r="E19" t="s">
        <v>2</v>
      </c>
      <c r="F19" t="s">
        <v>3</v>
      </c>
      <c r="G19" t="s">
        <v>26</v>
      </c>
      <c r="H19" t="s">
        <v>11</v>
      </c>
      <c r="I19" t="s">
        <v>4</v>
      </c>
      <c r="J19" t="str">
        <f t="shared" si="1"/>
        <v>EQ030010 - Golf and Utility Vehicles</v>
      </c>
      <c r="K19" s="3">
        <f t="shared" si="2"/>
        <v>0</v>
      </c>
      <c r="T19" t="s">
        <v>23</v>
      </c>
      <c r="U19" t="s">
        <v>145</v>
      </c>
      <c r="V19" t="s">
        <v>146</v>
      </c>
    </row>
    <row r="20" spans="1:22" x14ac:dyDescent="0.2">
      <c r="A20" t="s">
        <v>42</v>
      </c>
      <c r="B20" t="str">
        <f t="shared" si="0"/>
        <v>Portable Buildings</v>
      </c>
      <c r="C20" t="s">
        <v>1</v>
      </c>
      <c r="D20" s="2">
        <v>2958465</v>
      </c>
      <c r="E20" t="s">
        <v>2</v>
      </c>
      <c r="F20" t="s">
        <v>3</v>
      </c>
      <c r="G20" t="s">
        <v>26</v>
      </c>
      <c r="H20" t="s">
        <v>43</v>
      </c>
      <c r="I20" t="s">
        <v>4</v>
      </c>
      <c r="J20" t="str">
        <f t="shared" si="1"/>
        <v>EQ030015 - Portable Buildings</v>
      </c>
      <c r="K20" s="3">
        <f t="shared" si="2"/>
        <v>0</v>
      </c>
      <c r="T20" t="s">
        <v>25</v>
      </c>
      <c r="U20" t="s">
        <v>147</v>
      </c>
      <c r="V20" t="s">
        <v>148</v>
      </c>
    </row>
    <row r="21" spans="1:22" x14ac:dyDescent="0.2">
      <c r="A21" t="s">
        <v>44</v>
      </c>
      <c r="B21" t="str">
        <f t="shared" si="0"/>
        <v>Utility and Boat Trailers</v>
      </c>
      <c r="C21" t="s">
        <v>1</v>
      </c>
      <c r="D21" s="2">
        <v>2958465</v>
      </c>
      <c r="E21" t="s">
        <v>2</v>
      </c>
      <c r="F21" t="s">
        <v>3</v>
      </c>
      <c r="G21" t="s">
        <v>26</v>
      </c>
      <c r="H21" t="s">
        <v>8</v>
      </c>
      <c r="I21" t="s">
        <v>4</v>
      </c>
      <c r="J21" t="str">
        <f t="shared" si="1"/>
        <v>EQ030020 - Utility and Boat Trailers</v>
      </c>
      <c r="K21" s="3">
        <f t="shared" si="2"/>
        <v>0</v>
      </c>
      <c r="T21" t="s">
        <v>27</v>
      </c>
      <c r="U21" t="s">
        <v>149</v>
      </c>
      <c r="V21" t="s">
        <v>149</v>
      </c>
    </row>
    <row r="22" spans="1:22" x14ac:dyDescent="0.2">
      <c r="A22" t="s">
        <v>45</v>
      </c>
      <c r="B22" t="str">
        <f t="shared" si="0"/>
        <v>Vehicles</v>
      </c>
      <c r="C22" t="s">
        <v>1</v>
      </c>
      <c r="D22" s="2">
        <v>2958465</v>
      </c>
      <c r="E22" t="s">
        <v>2</v>
      </c>
      <c r="F22" t="s">
        <v>3</v>
      </c>
      <c r="G22" t="s">
        <v>46</v>
      </c>
      <c r="H22" t="s">
        <v>47</v>
      </c>
      <c r="I22" t="s">
        <v>4</v>
      </c>
      <c r="J22" t="str">
        <f t="shared" si="1"/>
        <v>EQ030025 - Vehicles</v>
      </c>
      <c r="K22" s="3">
        <f t="shared" si="2"/>
        <v>0.1</v>
      </c>
      <c r="T22" t="s">
        <v>28</v>
      </c>
      <c r="U22" t="s">
        <v>150</v>
      </c>
      <c r="V22" t="s">
        <v>150</v>
      </c>
    </row>
    <row r="23" spans="1:22" x14ac:dyDescent="0.2">
      <c r="A23" t="s">
        <v>48</v>
      </c>
      <c r="B23" t="str">
        <f t="shared" si="0"/>
        <v>MUV</v>
      </c>
      <c r="C23" t="s">
        <v>1</v>
      </c>
      <c r="D23" s="2">
        <v>2958465</v>
      </c>
      <c r="E23" t="s">
        <v>2</v>
      </c>
      <c r="F23" t="s">
        <v>3</v>
      </c>
      <c r="G23" t="s">
        <v>46</v>
      </c>
      <c r="H23" t="s">
        <v>47</v>
      </c>
      <c r="I23" t="s">
        <v>4</v>
      </c>
      <c r="J23" t="str">
        <f t="shared" si="1"/>
        <v>EQ030026 - MUV</v>
      </c>
      <c r="K23" s="3">
        <f t="shared" si="2"/>
        <v>0.1</v>
      </c>
      <c r="T23" t="s">
        <v>29</v>
      </c>
      <c r="U23" t="s">
        <v>151</v>
      </c>
      <c r="V23" t="s">
        <v>151</v>
      </c>
    </row>
    <row r="24" spans="1:22" x14ac:dyDescent="0.2">
      <c r="A24" t="s">
        <v>49</v>
      </c>
      <c r="B24" t="str">
        <f t="shared" si="0"/>
        <v>Airplanes and Helicopters</v>
      </c>
      <c r="C24" t="s">
        <v>1</v>
      </c>
      <c r="D24" s="2">
        <v>2958465</v>
      </c>
      <c r="E24" t="s">
        <v>2</v>
      </c>
      <c r="F24" t="s">
        <v>3</v>
      </c>
      <c r="G24" t="s">
        <v>26</v>
      </c>
      <c r="H24" t="s">
        <v>8</v>
      </c>
      <c r="I24" t="s">
        <v>4</v>
      </c>
      <c r="J24" t="str">
        <f t="shared" si="1"/>
        <v>EQ030030 - Airplanes and Helicopters</v>
      </c>
      <c r="K24" s="3">
        <f t="shared" si="2"/>
        <v>0</v>
      </c>
      <c r="T24" t="s">
        <v>30</v>
      </c>
      <c r="U24" t="s">
        <v>152</v>
      </c>
      <c r="V24" t="s">
        <v>153</v>
      </c>
    </row>
    <row r="25" spans="1:22" x14ac:dyDescent="0.2">
      <c r="A25" t="s">
        <v>50</v>
      </c>
      <c r="B25" t="str">
        <f t="shared" si="0"/>
        <v>Motorcycles and Scooters</v>
      </c>
      <c r="C25" t="s">
        <v>1</v>
      </c>
      <c r="D25" s="2">
        <v>2958465</v>
      </c>
      <c r="E25" t="s">
        <v>2</v>
      </c>
      <c r="F25" t="s">
        <v>3</v>
      </c>
      <c r="G25" t="s">
        <v>26</v>
      </c>
      <c r="H25" t="s">
        <v>11</v>
      </c>
      <c r="I25" t="s">
        <v>4</v>
      </c>
      <c r="J25" t="str">
        <f t="shared" si="1"/>
        <v>EQ030035 - Motorcycles and Scooters</v>
      </c>
      <c r="K25" s="3">
        <f t="shared" si="2"/>
        <v>0</v>
      </c>
      <c r="T25" t="s">
        <v>31</v>
      </c>
      <c r="U25" t="s">
        <v>154</v>
      </c>
      <c r="V25" t="s">
        <v>154</v>
      </c>
    </row>
    <row r="26" spans="1:22" x14ac:dyDescent="0.2">
      <c r="A26" t="s">
        <v>51</v>
      </c>
      <c r="B26" t="str">
        <f t="shared" si="0"/>
        <v>Off Road Veh</v>
      </c>
      <c r="C26" t="s">
        <v>1</v>
      </c>
      <c r="D26" s="2">
        <v>2958465</v>
      </c>
      <c r="E26" t="s">
        <v>2</v>
      </c>
      <c r="F26" t="s">
        <v>3</v>
      </c>
      <c r="G26" t="s">
        <v>26</v>
      </c>
      <c r="H26" t="s">
        <v>11</v>
      </c>
      <c r="I26" t="s">
        <v>4</v>
      </c>
      <c r="J26" t="str">
        <f t="shared" si="1"/>
        <v>EQ030036 - Off Road Veh</v>
      </c>
      <c r="K26" s="3">
        <f t="shared" si="2"/>
        <v>0</v>
      </c>
      <c r="T26" t="s">
        <v>32</v>
      </c>
      <c r="U26" t="s">
        <v>155</v>
      </c>
      <c r="V26" t="s">
        <v>156</v>
      </c>
    </row>
    <row r="27" spans="1:22" x14ac:dyDescent="0.2">
      <c r="A27" t="s">
        <v>52</v>
      </c>
      <c r="B27" t="str">
        <f t="shared" si="0"/>
        <v>Recreational Vehicles</v>
      </c>
      <c r="C27" t="s">
        <v>1</v>
      </c>
      <c r="D27" s="2">
        <v>2958465</v>
      </c>
      <c r="E27" t="s">
        <v>2</v>
      </c>
      <c r="F27" t="s">
        <v>3</v>
      </c>
      <c r="G27" t="s">
        <v>26</v>
      </c>
      <c r="H27" t="s">
        <v>11</v>
      </c>
      <c r="I27" t="s">
        <v>4</v>
      </c>
      <c r="J27" t="str">
        <f t="shared" si="1"/>
        <v>EQ030040 - Recreational Vehicles</v>
      </c>
      <c r="K27" s="3">
        <f t="shared" si="2"/>
        <v>0</v>
      </c>
      <c r="T27" t="s">
        <v>34</v>
      </c>
      <c r="U27" t="s">
        <v>157</v>
      </c>
      <c r="V27" t="s">
        <v>157</v>
      </c>
    </row>
    <row r="28" spans="1:22" x14ac:dyDescent="0.2">
      <c r="A28" t="s">
        <v>53</v>
      </c>
      <c r="B28" t="str">
        <f t="shared" si="0"/>
        <v>Wireless Communication Devices</v>
      </c>
      <c r="C28" t="s">
        <v>1</v>
      </c>
      <c r="D28" s="2">
        <v>2958465</v>
      </c>
      <c r="E28" t="s">
        <v>2</v>
      </c>
      <c r="F28" t="s">
        <v>3</v>
      </c>
      <c r="G28" t="s">
        <v>26</v>
      </c>
      <c r="H28" t="s">
        <v>54</v>
      </c>
      <c r="I28" t="s">
        <v>4</v>
      </c>
      <c r="J28" t="str">
        <f t="shared" si="1"/>
        <v>EQ040000 - Wireless Communication Devices</v>
      </c>
      <c r="K28" s="3">
        <f t="shared" si="2"/>
        <v>0</v>
      </c>
      <c r="T28" t="s">
        <v>35</v>
      </c>
      <c r="U28" t="s">
        <v>158</v>
      </c>
      <c r="V28" t="s">
        <v>159</v>
      </c>
    </row>
    <row r="29" spans="1:22" x14ac:dyDescent="0.2">
      <c r="A29" t="s">
        <v>55</v>
      </c>
      <c r="B29" t="str">
        <f t="shared" si="0"/>
        <v>Land Improvements</v>
      </c>
      <c r="C29" t="s">
        <v>1</v>
      </c>
      <c r="D29" s="2">
        <v>2958465</v>
      </c>
      <c r="E29" t="s">
        <v>2</v>
      </c>
      <c r="F29" t="s">
        <v>3</v>
      </c>
      <c r="G29" t="s">
        <v>26</v>
      </c>
      <c r="H29" t="s">
        <v>56</v>
      </c>
      <c r="I29" t="s">
        <v>4</v>
      </c>
      <c r="J29" t="str">
        <f t="shared" si="1"/>
        <v>IMPR1000 - Land Improvements</v>
      </c>
      <c r="K29" s="3">
        <f t="shared" si="2"/>
        <v>0</v>
      </c>
      <c r="T29" t="s">
        <v>36</v>
      </c>
      <c r="U29" t="s">
        <v>160</v>
      </c>
      <c r="V29" t="s">
        <v>160</v>
      </c>
    </row>
    <row r="30" spans="1:22" x14ac:dyDescent="0.2">
      <c r="A30" t="s">
        <v>57</v>
      </c>
      <c r="B30" t="str">
        <f t="shared" si="0"/>
        <v>Right of Way Improvements - MDOT</v>
      </c>
      <c r="C30" t="s">
        <v>1</v>
      </c>
      <c r="D30" s="2">
        <v>2958465</v>
      </c>
      <c r="E30" t="s">
        <v>2</v>
      </c>
      <c r="F30" t="s">
        <v>3</v>
      </c>
      <c r="G30" t="s">
        <v>26</v>
      </c>
      <c r="H30" t="s">
        <v>56</v>
      </c>
      <c r="I30" t="s">
        <v>4</v>
      </c>
      <c r="J30" t="str">
        <f t="shared" si="1"/>
        <v>IMPR2000 - Right of Way Improvements - MDOT</v>
      </c>
      <c r="K30" s="3">
        <f t="shared" si="2"/>
        <v>0</v>
      </c>
      <c r="T30" t="s">
        <v>37</v>
      </c>
      <c r="U30" t="s">
        <v>161</v>
      </c>
      <c r="V30" t="s">
        <v>162</v>
      </c>
    </row>
    <row r="31" spans="1:22" x14ac:dyDescent="0.2">
      <c r="A31" t="s">
        <v>58</v>
      </c>
      <c r="B31" t="str">
        <f t="shared" si="0"/>
        <v>Land Improvements - Ancillary Assets</v>
      </c>
      <c r="C31" t="s">
        <v>1</v>
      </c>
      <c r="D31" s="2">
        <v>2958465</v>
      </c>
      <c r="E31" t="s">
        <v>2</v>
      </c>
      <c r="F31" t="s">
        <v>3</v>
      </c>
      <c r="G31" t="s">
        <v>26</v>
      </c>
      <c r="H31" t="s">
        <v>56</v>
      </c>
      <c r="I31" t="s">
        <v>4</v>
      </c>
      <c r="J31" t="str">
        <f t="shared" si="1"/>
        <v>IMPR3000 - Land Improvements - Ancillary Assets</v>
      </c>
      <c r="K31" s="3">
        <f t="shared" si="2"/>
        <v>0</v>
      </c>
      <c r="T31" t="s">
        <v>38</v>
      </c>
      <c r="U31" t="s">
        <v>163</v>
      </c>
      <c r="V31" t="s">
        <v>163</v>
      </c>
    </row>
    <row r="32" spans="1:22" x14ac:dyDescent="0.2">
      <c r="A32" t="s">
        <v>59</v>
      </c>
      <c r="B32" t="str">
        <f t="shared" si="0"/>
        <v>Infrastructure</v>
      </c>
      <c r="C32" t="s">
        <v>1</v>
      </c>
      <c r="D32" s="2">
        <v>2958465</v>
      </c>
      <c r="E32" t="s">
        <v>2</v>
      </c>
      <c r="F32" t="s">
        <v>60</v>
      </c>
      <c r="G32" t="s">
        <v>20</v>
      </c>
      <c r="H32" t="s">
        <v>56</v>
      </c>
      <c r="I32" t="s">
        <v>4</v>
      </c>
      <c r="J32" t="str">
        <f t="shared" si="1"/>
        <v>INFR0000 - Infrastructure</v>
      </c>
      <c r="K32" s="3">
        <f t="shared" si="2"/>
        <v>0.2</v>
      </c>
      <c r="T32" t="s">
        <v>39</v>
      </c>
      <c r="U32" t="s">
        <v>164</v>
      </c>
      <c r="V32" t="s">
        <v>164</v>
      </c>
    </row>
    <row r="33" spans="1:22" x14ac:dyDescent="0.2">
      <c r="A33" t="s">
        <v>61</v>
      </c>
      <c r="B33" t="str">
        <f t="shared" si="0"/>
        <v>Land</v>
      </c>
      <c r="C33" t="s">
        <v>1</v>
      </c>
      <c r="D33" s="2">
        <v>2958465</v>
      </c>
      <c r="E33" t="s">
        <v>2</v>
      </c>
      <c r="F33" t="s">
        <v>24</v>
      </c>
      <c r="G33" t="s">
        <v>5</v>
      </c>
      <c r="H33" t="s">
        <v>4</v>
      </c>
      <c r="I33" t="s">
        <v>4</v>
      </c>
      <c r="J33" t="str">
        <f t="shared" si="1"/>
        <v>LAND1000 - Land</v>
      </c>
      <c r="K33" s="3" t="str">
        <f t="shared" si="2"/>
        <v>Invalid Asset Class</v>
      </c>
      <c r="T33" t="s">
        <v>40</v>
      </c>
      <c r="U33" t="s">
        <v>165</v>
      </c>
      <c r="V33" t="s">
        <v>165</v>
      </c>
    </row>
    <row r="34" spans="1:22" x14ac:dyDescent="0.2">
      <c r="A34" t="s">
        <v>62</v>
      </c>
      <c r="B34" t="str">
        <f t="shared" si="0"/>
        <v>Right of Way Land - MDOT</v>
      </c>
      <c r="C34" t="s">
        <v>1</v>
      </c>
      <c r="D34" s="2">
        <v>2958465</v>
      </c>
      <c r="E34" t="s">
        <v>2</v>
      </c>
      <c r="F34" t="s">
        <v>3</v>
      </c>
      <c r="G34" t="s">
        <v>5</v>
      </c>
      <c r="H34" t="s">
        <v>4</v>
      </c>
      <c r="I34" t="s">
        <v>4</v>
      </c>
      <c r="J34" t="str">
        <f t="shared" si="1"/>
        <v>LAND2000 - Right of Way Land - MDOT</v>
      </c>
      <c r="K34" s="3" t="str">
        <f t="shared" si="2"/>
        <v>Invalid Asset Class</v>
      </c>
      <c r="T34" t="s">
        <v>41</v>
      </c>
      <c r="U34" t="s">
        <v>166</v>
      </c>
      <c r="V34" t="s">
        <v>167</v>
      </c>
    </row>
    <row r="35" spans="1:22" x14ac:dyDescent="0.2">
      <c r="A35" t="s">
        <v>63</v>
      </c>
      <c r="B35" t="str">
        <f t="shared" si="0"/>
        <v>Software - $1,000,000 and above</v>
      </c>
      <c r="C35" t="s">
        <v>1</v>
      </c>
      <c r="D35" s="2">
        <v>2958465</v>
      </c>
      <c r="E35" t="s">
        <v>2</v>
      </c>
      <c r="F35" t="s">
        <v>3</v>
      </c>
      <c r="G35" t="s">
        <v>26</v>
      </c>
      <c r="H35" t="s">
        <v>43</v>
      </c>
      <c r="I35" t="s">
        <v>4</v>
      </c>
      <c r="J35" t="str">
        <f t="shared" si="1"/>
        <v>SOFT0000 - Software - $1,000,000 and above</v>
      </c>
      <c r="K35" s="3">
        <f t="shared" si="2"/>
        <v>0</v>
      </c>
      <c r="T35" t="s">
        <v>42</v>
      </c>
      <c r="U35" t="s">
        <v>168</v>
      </c>
      <c r="V35" t="s">
        <v>168</v>
      </c>
    </row>
    <row r="36" spans="1:22" x14ac:dyDescent="0.2">
      <c r="A36" t="s">
        <v>64</v>
      </c>
      <c r="B36" t="str">
        <f t="shared" si="0"/>
        <v>Art, Collections, and Historical Treasures</v>
      </c>
      <c r="C36" t="s">
        <v>1</v>
      </c>
      <c r="D36" s="2">
        <v>2958465</v>
      </c>
      <c r="E36" t="s">
        <v>2</v>
      </c>
      <c r="F36" t="s">
        <v>3</v>
      </c>
      <c r="G36" t="s">
        <v>16</v>
      </c>
      <c r="H36" t="s">
        <v>4</v>
      </c>
      <c r="I36" t="s">
        <v>1</v>
      </c>
      <c r="J36" t="str">
        <f t="shared" si="1"/>
        <v>XACH0000 - Art, Collections, and Historical Treasures</v>
      </c>
      <c r="K36" s="3" t="str">
        <f t="shared" si="2"/>
        <v>Invalid Asset Class</v>
      </c>
      <c r="T36" t="s">
        <v>44</v>
      </c>
      <c r="U36" t="s">
        <v>169</v>
      </c>
      <c r="V36" t="s">
        <v>170</v>
      </c>
    </row>
    <row r="37" spans="1:22" x14ac:dyDescent="0.2">
      <c r="A37" t="s">
        <v>65</v>
      </c>
      <c r="B37" t="str">
        <f t="shared" si="0"/>
        <v>Buildings</v>
      </c>
      <c r="C37" t="s">
        <v>1</v>
      </c>
      <c r="D37" s="2">
        <v>2958465</v>
      </c>
      <c r="E37" t="s">
        <v>2</v>
      </c>
      <c r="F37" t="s">
        <v>3</v>
      </c>
      <c r="G37" t="s">
        <v>16</v>
      </c>
      <c r="H37" t="s">
        <v>4</v>
      </c>
      <c r="I37" t="s">
        <v>1</v>
      </c>
      <c r="J37" t="str">
        <f t="shared" si="1"/>
        <v>XBLDG100 - Buildings</v>
      </c>
      <c r="K37" s="3" t="str">
        <f t="shared" si="2"/>
        <v>Invalid Asset Class</v>
      </c>
      <c r="T37" t="s">
        <v>45</v>
      </c>
      <c r="U37" t="s">
        <v>125</v>
      </c>
      <c r="V37" t="s">
        <v>125</v>
      </c>
    </row>
    <row r="38" spans="1:22" x14ac:dyDescent="0.2">
      <c r="A38" t="s">
        <v>66</v>
      </c>
      <c r="B38" t="str">
        <f t="shared" si="0"/>
        <v>Building Systems</v>
      </c>
      <c r="C38" t="s">
        <v>1</v>
      </c>
      <c r="D38" s="2">
        <v>2958465</v>
      </c>
      <c r="E38" t="s">
        <v>2</v>
      </c>
      <c r="F38" t="s">
        <v>3</v>
      </c>
      <c r="G38" t="s">
        <v>16</v>
      </c>
      <c r="H38" t="s">
        <v>4</v>
      </c>
      <c r="I38" t="s">
        <v>1</v>
      </c>
      <c r="J38" t="str">
        <f t="shared" si="1"/>
        <v>XBLDG200 - Building Systems</v>
      </c>
      <c r="K38" s="3" t="str">
        <f t="shared" si="2"/>
        <v>Invalid Asset Class</v>
      </c>
      <c r="T38" t="s">
        <v>48</v>
      </c>
      <c r="U38" t="s">
        <v>171</v>
      </c>
      <c r="V38" t="s">
        <v>171</v>
      </c>
    </row>
    <row r="39" spans="1:22" x14ac:dyDescent="0.2">
      <c r="A39" t="s">
        <v>67</v>
      </c>
      <c r="B39" t="str">
        <f t="shared" si="0"/>
        <v>Furniture and Equipment</v>
      </c>
      <c r="C39" t="s">
        <v>1</v>
      </c>
      <c r="D39" s="2">
        <v>2958465</v>
      </c>
      <c r="E39" t="s">
        <v>2</v>
      </c>
      <c r="F39" t="s">
        <v>3</v>
      </c>
      <c r="G39" t="s">
        <v>16</v>
      </c>
      <c r="H39" t="s">
        <v>4</v>
      </c>
      <c r="I39" t="s">
        <v>1</v>
      </c>
      <c r="J39" t="str">
        <f t="shared" si="1"/>
        <v>XEQ01005 - Furniture and Equipment</v>
      </c>
      <c r="K39" s="3" t="str">
        <f t="shared" si="2"/>
        <v>Invalid Asset Class</v>
      </c>
      <c r="T39" t="s">
        <v>49</v>
      </c>
      <c r="U39" t="s">
        <v>172</v>
      </c>
      <c r="V39" t="s">
        <v>173</v>
      </c>
    </row>
    <row r="40" spans="1:22" x14ac:dyDescent="0.2">
      <c r="A40" t="s">
        <v>68</v>
      </c>
      <c r="B40" t="str">
        <f t="shared" si="0"/>
        <v>Vehicle Equipment</v>
      </c>
      <c r="C40" t="s">
        <v>1</v>
      </c>
      <c r="D40" s="2">
        <v>2958465</v>
      </c>
      <c r="E40" t="s">
        <v>2</v>
      </c>
      <c r="F40" t="s">
        <v>3</v>
      </c>
      <c r="G40" t="s">
        <v>16</v>
      </c>
      <c r="H40" t="s">
        <v>4</v>
      </c>
      <c r="I40" t="s">
        <v>1</v>
      </c>
      <c r="J40" t="str">
        <f t="shared" si="1"/>
        <v>XEQ01010 - Vehicle Equipment</v>
      </c>
      <c r="K40" s="3" t="str">
        <f t="shared" si="2"/>
        <v>Invalid Asset Class</v>
      </c>
      <c r="T40" t="s">
        <v>50</v>
      </c>
      <c r="U40" t="s">
        <v>174</v>
      </c>
      <c r="V40" t="s">
        <v>175</v>
      </c>
    </row>
    <row r="41" spans="1:22" x14ac:dyDescent="0.2">
      <c r="A41" t="s">
        <v>69</v>
      </c>
      <c r="B41" t="str">
        <f t="shared" si="0"/>
        <v>Vehicle Betterments</v>
      </c>
      <c r="C41" t="s">
        <v>1</v>
      </c>
      <c r="D41" s="2">
        <v>2958465</v>
      </c>
      <c r="E41" t="s">
        <v>2</v>
      </c>
      <c r="F41" t="s">
        <v>3</v>
      </c>
      <c r="G41" t="s">
        <v>16</v>
      </c>
      <c r="H41" t="s">
        <v>4</v>
      </c>
      <c r="I41" t="s">
        <v>1</v>
      </c>
      <c r="J41" t="str">
        <f t="shared" si="1"/>
        <v>XEQ01015 - Vehicle Betterments</v>
      </c>
      <c r="K41" s="3" t="str">
        <f t="shared" si="2"/>
        <v>Invalid Asset Class</v>
      </c>
      <c r="T41" t="s">
        <v>51</v>
      </c>
      <c r="U41" t="s">
        <v>176</v>
      </c>
      <c r="V41" t="s">
        <v>176</v>
      </c>
    </row>
    <row r="42" spans="1:22" x14ac:dyDescent="0.2">
      <c r="A42" t="s">
        <v>70</v>
      </c>
      <c r="B42" t="str">
        <f t="shared" si="0"/>
        <v>Air Compressors</v>
      </c>
      <c r="C42" t="s">
        <v>1</v>
      </c>
      <c r="D42" s="2">
        <v>2958465</v>
      </c>
      <c r="E42" t="s">
        <v>2</v>
      </c>
      <c r="F42" t="s">
        <v>3</v>
      </c>
      <c r="G42" t="s">
        <v>16</v>
      </c>
      <c r="H42" t="s">
        <v>4</v>
      </c>
      <c r="I42" t="s">
        <v>1</v>
      </c>
      <c r="J42" t="str">
        <f t="shared" si="1"/>
        <v>XEQ02005 - Air Compressors</v>
      </c>
      <c r="K42" s="3" t="str">
        <f t="shared" si="2"/>
        <v>Invalid Asset Class</v>
      </c>
      <c r="T42" t="s">
        <v>52</v>
      </c>
      <c r="U42" t="s">
        <v>177</v>
      </c>
      <c r="V42" t="s">
        <v>178</v>
      </c>
    </row>
    <row r="43" spans="1:22" x14ac:dyDescent="0.2">
      <c r="A43" t="s">
        <v>71</v>
      </c>
      <c r="B43" t="str">
        <f t="shared" si="0"/>
        <v>Cameras and Camera Equipment</v>
      </c>
      <c r="C43" t="s">
        <v>1</v>
      </c>
      <c r="D43" s="2">
        <v>2958465</v>
      </c>
      <c r="E43" t="s">
        <v>2</v>
      </c>
      <c r="F43" t="s">
        <v>3</v>
      </c>
      <c r="G43" t="s">
        <v>16</v>
      </c>
      <c r="H43" t="s">
        <v>4</v>
      </c>
      <c r="I43" t="s">
        <v>1</v>
      </c>
      <c r="J43" t="str">
        <f t="shared" si="1"/>
        <v>XEQ02010 - Cameras and Camera Equipment</v>
      </c>
      <c r="K43" s="3" t="str">
        <f t="shared" si="2"/>
        <v>Invalid Asset Class</v>
      </c>
      <c r="T43" t="s">
        <v>53</v>
      </c>
      <c r="U43" t="s">
        <v>179</v>
      </c>
      <c r="V43" t="s">
        <v>180</v>
      </c>
    </row>
    <row r="44" spans="1:22" x14ac:dyDescent="0.2">
      <c r="A44" t="s">
        <v>72</v>
      </c>
      <c r="B44" t="str">
        <f t="shared" si="0"/>
        <v>Chainsaws</v>
      </c>
      <c r="C44" t="s">
        <v>1</v>
      </c>
      <c r="D44" s="2">
        <v>2958465</v>
      </c>
      <c r="E44" t="s">
        <v>2</v>
      </c>
      <c r="F44" t="s">
        <v>3</v>
      </c>
      <c r="G44" t="s">
        <v>16</v>
      </c>
      <c r="H44" t="s">
        <v>4</v>
      </c>
      <c r="I44" t="s">
        <v>1</v>
      </c>
      <c r="J44" t="str">
        <f t="shared" si="1"/>
        <v>XEQ02015 - Chainsaws</v>
      </c>
      <c r="K44" s="3" t="str">
        <f t="shared" si="2"/>
        <v>Invalid Asset Class</v>
      </c>
      <c r="T44" t="s">
        <v>55</v>
      </c>
      <c r="U44" t="s">
        <v>181</v>
      </c>
      <c r="V44" t="s">
        <v>181</v>
      </c>
    </row>
    <row r="45" spans="1:22" x14ac:dyDescent="0.2">
      <c r="A45" t="s">
        <v>73</v>
      </c>
      <c r="B45" t="str">
        <f t="shared" si="0"/>
        <v>Computers and Computer Equipment</v>
      </c>
      <c r="C45" t="s">
        <v>1</v>
      </c>
      <c r="D45" s="2">
        <v>2958465</v>
      </c>
      <c r="E45" t="s">
        <v>2</v>
      </c>
      <c r="F45" t="s">
        <v>3</v>
      </c>
      <c r="G45" t="s">
        <v>16</v>
      </c>
      <c r="H45" t="s">
        <v>4</v>
      </c>
      <c r="I45" t="s">
        <v>1</v>
      </c>
      <c r="J45" t="str">
        <f t="shared" si="1"/>
        <v>XEQ02020 - Computers and Computer Equipment</v>
      </c>
      <c r="K45" s="3" t="str">
        <f t="shared" si="2"/>
        <v>Invalid Asset Class</v>
      </c>
      <c r="T45" t="s">
        <v>57</v>
      </c>
      <c r="U45" t="s">
        <v>182</v>
      </c>
      <c r="V45" t="s">
        <v>183</v>
      </c>
    </row>
    <row r="46" spans="1:22" x14ac:dyDescent="0.2">
      <c r="A46" t="s">
        <v>74</v>
      </c>
      <c r="B46" t="str">
        <f t="shared" si="0"/>
        <v>Generators</v>
      </c>
      <c r="C46" t="s">
        <v>1</v>
      </c>
      <c r="D46" s="2">
        <v>2958465</v>
      </c>
      <c r="E46" t="s">
        <v>2</v>
      </c>
      <c r="F46" t="s">
        <v>3</v>
      </c>
      <c r="G46" t="s">
        <v>16</v>
      </c>
      <c r="H46" t="s">
        <v>4</v>
      </c>
      <c r="I46" t="s">
        <v>1</v>
      </c>
      <c r="J46" t="str">
        <f t="shared" si="1"/>
        <v>XEQ02025 - Generators</v>
      </c>
      <c r="K46" s="3" t="str">
        <f t="shared" si="2"/>
        <v>Invalid Asset Class</v>
      </c>
      <c r="T46" t="s">
        <v>58</v>
      </c>
      <c r="U46" t="s">
        <v>184</v>
      </c>
      <c r="V46" t="s">
        <v>185</v>
      </c>
    </row>
    <row r="47" spans="1:22" x14ac:dyDescent="0.2">
      <c r="A47" t="s">
        <v>75</v>
      </c>
      <c r="B47" t="str">
        <f t="shared" si="0"/>
        <v>Lawn Maintenance Equipment</v>
      </c>
      <c r="C47" t="s">
        <v>1</v>
      </c>
      <c r="D47" s="2">
        <v>2958465</v>
      </c>
      <c r="E47" t="s">
        <v>2</v>
      </c>
      <c r="F47" t="s">
        <v>3</v>
      </c>
      <c r="G47" t="s">
        <v>16</v>
      </c>
      <c r="H47" t="s">
        <v>4</v>
      </c>
      <c r="I47" t="s">
        <v>1</v>
      </c>
      <c r="J47" t="str">
        <f t="shared" si="1"/>
        <v>XEQ02030 - Lawn Maintenance Equipment</v>
      </c>
      <c r="K47" s="3" t="str">
        <f t="shared" si="2"/>
        <v>Invalid Asset Class</v>
      </c>
      <c r="T47" t="s">
        <v>59</v>
      </c>
      <c r="U47" t="s">
        <v>186</v>
      </c>
      <c r="V47" t="s">
        <v>186</v>
      </c>
    </row>
    <row r="48" spans="1:22" x14ac:dyDescent="0.2">
      <c r="A48" t="s">
        <v>76</v>
      </c>
      <c r="B48" t="str">
        <f t="shared" si="0"/>
        <v>Televisions</v>
      </c>
      <c r="C48" t="s">
        <v>1</v>
      </c>
      <c r="D48" s="2">
        <v>2958465</v>
      </c>
      <c r="E48" t="s">
        <v>2</v>
      </c>
      <c r="F48" t="s">
        <v>3</v>
      </c>
      <c r="G48" t="s">
        <v>16</v>
      </c>
      <c r="H48" t="s">
        <v>4</v>
      </c>
      <c r="I48" t="s">
        <v>1</v>
      </c>
      <c r="J48" t="str">
        <f t="shared" si="1"/>
        <v>XEQ02035 - Televisions</v>
      </c>
      <c r="K48" s="3" t="str">
        <f t="shared" si="2"/>
        <v>Invalid Asset Class</v>
      </c>
      <c r="T48" t="s">
        <v>61</v>
      </c>
      <c r="U48" t="s">
        <v>187</v>
      </c>
      <c r="V48" t="s">
        <v>187</v>
      </c>
    </row>
    <row r="49" spans="1:22" x14ac:dyDescent="0.2">
      <c r="A49" t="s">
        <v>77</v>
      </c>
      <c r="B49" t="str">
        <f t="shared" si="0"/>
        <v>Two-Way Radio Equipment</v>
      </c>
      <c r="C49" t="s">
        <v>1</v>
      </c>
      <c r="D49" s="2">
        <v>2958465</v>
      </c>
      <c r="E49" t="s">
        <v>2</v>
      </c>
      <c r="F49" t="s">
        <v>3</v>
      </c>
      <c r="G49" t="s">
        <v>16</v>
      </c>
      <c r="H49" t="s">
        <v>4</v>
      </c>
      <c r="I49" t="s">
        <v>1</v>
      </c>
      <c r="J49" t="str">
        <f t="shared" si="1"/>
        <v>XEQ02040 - Two-Way Radio Equipment</v>
      </c>
      <c r="K49" s="3" t="str">
        <f t="shared" si="2"/>
        <v>Invalid Asset Class</v>
      </c>
      <c r="T49" t="s">
        <v>62</v>
      </c>
      <c r="U49" t="s">
        <v>188</v>
      </c>
      <c r="V49" t="s">
        <v>189</v>
      </c>
    </row>
    <row r="50" spans="1:22" x14ac:dyDescent="0.2">
      <c r="A50" t="s">
        <v>78</v>
      </c>
      <c r="B50" t="str">
        <f t="shared" si="0"/>
        <v>Weapons</v>
      </c>
      <c r="C50" t="s">
        <v>1</v>
      </c>
      <c r="D50" s="2">
        <v>2958465</v>
      </c>
      <c r="E50" t="s">
        <v>2</v>
      </c>
      <c r="F50" t="s">
        <v>3</v>
      </c>
      <c r="G50" t="s">
        <v>16</v>
      </c>
      <c r="H50" t="s">
        <v>4</v>
      </c>
      <c r="I50" t="s">
        <v>1</v>
      </c>
      <c r="J50" t="str">
        <f t="shared" si="1"/>
        <v>XEQ02045 - Weapons</v>
      </c>
      <c r="K50" s="3" t="str">
        <f t="shared" si="2"/>
        <v>Invalid Asset Class</v>
      </c>
      <c r="T50" t="s">
        <v>63</v>
      </c>
      <c r="U50" t="s">
        <v>190</v>
      </c>
      <c r="V50" t="s">
        <v>191</v>
      </c>
    </row>
    <row r="51" spans="1:22" x14ac:dyDescent="0.2">
      <c r="A51" t="s">
        <v>79</v>
      </c>
      <c r="B51" t="str">
        <f t="shared" si="0"/>
        <v>Welding Machines</v>
      </c>
      <c r="C51" t="s">
        <v>1</v>
      </c>
      <c r="D51" s="2">
        <v>2958465</v>
      </c>
      <c r="E51" t="s">
        <v>2</v>
      </c>
      <c r="F51" t="s">
        <v>3</v>
      </c>
      <c r="G51" t="s">
        <v>16</v>
      </c>
      <c r="H51" t="s">
        <v>4</v>
      </c>
      <c r="I51" t="s">
        <v>1</v>
      </c>
      <c r="J51" t="str">
        <f t="shared" si="1"/>
        <v>XEQ02050 - Welding Machines</v>
      </c>
      <c r="K51" s="3" t="str">
        <f t="shared" si="2"/>
        <v>Invalid Asset Class</v>
      </c>
      <c r="T51" t="s">
        <v>64</v>
      </c>
      <c r="U51" t="s">
        <v>192</v>
      </c>
      <c r="V51" t="s">
        <v>193</v>
      </c>
    </row>
    <row r="52" spans="1:22" x14ac:dyDescent="0.2">
      <c r="A52" t="s">
        <v>80</v>
      </c>
      <c r="B52" t="str">
        <f t="shared" si="0"/>
        <v>Boats</v>
      </c>
      <c r="C52" t="s">
        <v>1</v>
      </c>
      <c r="D52" s="2">
        <v>2958465</v>
      </c>
      <c r="E52" t="s">
        <v>2</v>
      </c>
      <c r="F52" t="s">
        <v>3</v>
      </c>
      <c r="G52" t="s">
        <v>16</v>
      </c>
      <c r="H52" t="s">
        <v>4</v>
      </c>
      <c r="I52" t="s">
        <v>1</v>
      </c>
      <c r="J52" t="str">
        <f t="shared" si="1"/>
        <v>XEQ03005 - Boats</v>
      </c>
      <c r="K52" s="3" t="str">
        <f t="shared" si="2"/>
        <v>Invalid Asset Class</v>
      </c>
      <c r="T52" t="s">
        <v>65</v>
      </c>
      <c r="U52" t="s">
        <v>121</v>
      </c>
      <c r="V52" t="s">
        <v>121</v>
      </c>
    </row>
    <row r="53" spans="1:22" x14ac:dyDescent="0.2">
      <c r="A53" t="s">
        <v>81</v>
      </c>
      <c r="B53" t="str">
        <f t="shared" si="0"/>
        <v>Golf and Utility Vehicles</v>
      </c>
      <c r="C53" t="s">
        <v>1</v>
      </c>
      <c r="D53" s="2">
        <v>2958465</v>
      </c>
      <c r="E53" t="s">
        <v>2</v>
      </c>
      <c r="F53" t="s">
        <v>3</v>
      </c>
      <c r="G53" t="s">
        <v>16</v>
      </c>
      <c r="H53" t="s">
        <v>4</v>
      </c>
      <c r="I53" t="s">
        <v>1</v>
      </c>
      <c r="J53" t="str">
        <f t="shared" si="1"/>
        <v>XEQ03010 - Golf and Utility Vehicles</v>
      </c>
      <c r="K53" s="3" t="str">
        <f t="shared" si="2"/>
        <v>Invalid Asset Class</v>
      </c>
      <c r="T53" t="s">
        <v>66</v>
      </c>
      <c r="U53" t="s">
        <v>144</v>
      </c>
      <c r="V53" t="s">
        <v>144</v>
      </c>
    </row>
    <row r="54" spans="1:22" x14ac:dyDescent="0.2">
      <c r="A54" t="s">
        <v>82</v>
      </c>
      <c r="B54" t="str">
        <f t="shared" si="0"/>
        <v>Portable Buildings</v>
      </c>
      <c r="C54" t="s">
        <v>1</v>
      </c>
      <c r="D54" s="2">
        <v>2958465</v>
      </c>
      <c r="E54" t="s">
        <v>2</v>
      </c>
      <c r="F54" t="s">
        <v>3</v>
      </c>
      <c r="G54" t="s">
        <v>16</v>
      </c>
      <c r="H54" t="s">
        <v>4</v>
      </c>
      <c r="I54" t="s">
        <v>1</v>
      </c>
      <c r="J54" t="str">
        <f t="shared" si="1"/>
        <v>XEQ03015 - Portable Buildings</v>
      </c>
      <c r="K54" s="3" t="str">
        <f t="shared" si="2"/>
        <v>Invalid Asset Class</v>
      </c>
      <c r="T54" t="s">
        <v>67</v>
      </c>
      <c r="U54" t="s">
        <v>147</v>
      </c>
      <c r="V54" t="s">
        <v>148</v>
      </c>
    </row>
    <row r="55" spans="1:22" x14ac:dyDescent="0.2">
      <c r="A55" t="s">
        <v>83</v>
      </c>
      <c r="B55" t="str">
        <f t="shared" si="0"/>
        <v>Utility and Boat Trailers</v>
      </c>
      <c r="C55" t="s">
        <v>1</v>
      </c>
      <c r="D55" s="2">
        <v>2958465</v>
      </c>
      <c r="E55" t="s">
        <v>2</v>
      </c>
      <c r="F55" t="s">
        <v>3</v>
      </c>
      <c r="G55" t="s">
        <v>16</v>
      </c>
      <c r="H55" t="s">
        <v>4</v>
      </c>
      <c r="I55" t="s">
        <v>1</v>
      </c>
      <c r="J55" t="str">
        <f t="shared" si="1"/>
        <v>XEQ03020 - Utility and Boat Trailers</v>
      </c>
      <c r="K55" s="3" t="str">
        <f t="shared" si="2"/>
        <v>Invalid Asset Class</v>
      </c>
      <c r="T55" t="s">
        <v>68</v>
      </c>
      <c r="U55" t="s">
        <v>149</v>
      </c>
      <c r="V55" t="s">
        <v>149</v>
      </c>
    </row>
    <row r="56" spans="1:22" x14ac:dyDescent="0.2">
      <c r="A56" t="s">
        <v>84</v>
      </c>
      <c r="B56" t="str">
        <f t="shared" si="0"/>
        <v>Vehicles</v>
      </c>
      <c r="C56" t="s">
        <v>1</v>
      </c>
      <c r="D56" s="2">
        <v>2958465</v>
      </c>
      <c r="E56" t="s">
        <v>2</v>
      </c>
      <c r="F56" t="s">
        <v>3</v>
      </c>
      <c r="G56" t="s">
        <v>16</v>
      </c>
      <c r="H56" t="s">
        <v>4</v>
      </c>
      <c r="I56" t="s">
        <v>1</v>
      </c>
      <c r="J56" t="str">
        <f t="shared" si="1"/>
        <v>XEQ03025 - Vehicles</v>
      </c>
      <c r="K56" s="3" t="str">
        <f t="shared" si="2"/>
        <v>Invalid Asset Class</v>
      </c>
      <c r="T56" t="s">
        <v>69</v>
      </c>
      <c r="U56" t="s">
        <v>150</v>
      </c>
      <c r="V56" t="s">
        <v>150</v>
      </c>
    </row>
    <row r="57" spans="1:22" x14ac:dyDescent="0.2">
      <c r="A57" t="s">
        <v>85</v>
      </c>
      <c r="B57" t="str">
        <f t="shared" si="0"/>
        <v>OSA MUV</v>
      </c>
      <c r="C57" t="s">
        <v>1</v>
      </c>
      <c r="D57" s="2">
        <v>2958465</v>
      </c>
      <c r="E57" t="s">
        <v>2</v>
      </c>
      <c r="F57" t="s">
        <v>3</v>
      </c>
      <c r="G57" t="s">
        <v>16</v>
      </c>
      <c r="H57" t="s">
        <v>4</v>
      </c>
      <c r="I57" t="s">
        <v>1</v>
      </c>
      <c r="J57" t="str">
        <f t="shared" si="1"/>
        <v>XEQ03026 - OSA MUV</v>
      </c>
      <c r="K57" s="3" t="str">
        <f t="shared" si="2"/>
        <v>Invalid Asset Class</v>
      </c>
      <c r="T57" t="s">
        <v>70</v>
      </c>
      <c r="U57" t="s">
        <v>151</v>
      </c>
      <c r="V57" t="s">
        <v>151</v>
      </c>
    </row>
    <row r="58" spans="1:22" x14ac:dyDescent="0.2">
      <c r="A58" t="s">
        <v>86</v>
      </c>
      <c r="B58" t="str">
        <f t="shared" si="0"/>
        <v>Airplanes and Helicopters</v>
      </c>
      <c r="C58" t="s">
        <v>1</v>
      </c>
      <c r="D58" s="2">
        <v>2958465</v>
      </c>
      <c r="E58" t="s">
        <v>2</v>
      </c>
      <c r="F58" t="s">
        <v>3</v>
      </c>
      <c r="G58" t="s">
        <v>16</v>
      </c>
      <c r="H58" t="s">
        <v>4</v>
      </c>
      <c r="I58" t="s">
        <v>1</v>
      </c>
      <c r="J58" t="str">
        <f t="shared" si="1"/>
        <v>XEQ03030 - Airplanes and Helicopters</v>
      </c>
      <c r="K58" s="3" t="str">
        <f t="shared" si="2"/>
        <v>Invalid Asset Class</v>
      </c>
      <c r="T58" t="s">
        <v>71</v>
      </c>
      <c r="U58" t="s">
        <v>152</v>
      </c>
      <c r="V58" t="s">
        <v>153</v>
      </c>
    </row>
    <row r="59" spans="1:22" x14ac:dyDescent="0.2">
      <c r="A59" t="s">
        <v>87</v>
      </c>
      <c r="B59" t="str">
        <f t="shared" si="0"/>
        <v>Motorcycles and Scooters</v>
      </c>
      <c r="C59" t="s">
        <v>1</v>
      </c>
      <c r="D59" s="2">
        <v>2958465</v>
      </c>
      <c r="E59" t="s">
        <v>2</v>
      </c>
      <c r="F59" t="s">
        <v>3</v>
      </c>
      <c r="G59" t="s">
        <v>16</v>
      </c>
      <c r="H59" t="s">
        <v>4</v>
      </c>
      <c r="I59" t="s">
        <v>1</v>
      </c>
      <c r="J59" t="str">
        <f t="shared" si="1"/>
        <v>XEQ03035 - Motorcycles and Scooters</v>
      </c>
      <c r="K59" s="3" t="str">
        <f t="shared" si="2"/>
        <v>Invalid Asset Class</v>
      </c>
      <c r="T59" t="s">
        <v>72</v>
      </c>
      <c r="U59" t="s">
        <v>154</v>
      </c>
      <c r="V59" t="s">
        <v>154</v>
      </c>
    </row>
    <row r="60" spans="1:22" x14ac:dyDescent="0.2">
      <c r="A60" t="s">
        <v>88</v>
      </c>
      <c r="B60" t="str">
        <f t="shared" si="0"/>
        <v>Off Road Vehicles</v>
      </c>
      <c r="C60" t="s">
        <v>1</v>
      </c>
      <c r="D60" s="2">
        <v>2958465</v>
      </c>
      <c r="E60" t="s">
        <v>2</v>
      </c>
      <c r="F60" t="s">
        <v>3</v>
      </c>
      <c r="G60" t="s">
        <v>16</v>
      </c>
      <c r="H60" t="s">
        <v>4</v>
      </c>
      <c r="I60" t="s">
        <v>1</v>
      </c>
      <c r="J60" t="str">
        <f t="shared" si="1"/>
        <v>XEQ03036 - Off Road Vehicles</v>
      </c>
      <c r="K60" s="3" t="str">
        <f t="shared" si="2"/>
        <v>Invalid Asset Class</v>
      </c>
      <c r="T60" t="s">
        <v>73</v>
      </c>
      <c r="U60" t="s">
        <v>155</v>
      </c>
      <c r="V60" t="s">
        <v>156</v>
      </c>
    </row>
    <row r="61" spans="1:22" x14ac:dyDescent="0.2">
      <c r="A61" t="s">
        <v>89</v>
      </c>
      <c r="B61" t="str">
        <f t="shared" si="0"/>
        <v>Recreational Vehicles</v>
      </c>
      <c r="C61" t="s">
        <v>1</v>
      </c>
      <c r="D61" s="2">
        <v>2958465</v>
      </c>
      <c r="E61" t="s">
        <v>2</v>
      </c>
      <c r="F61" t="s">
        <v>3</v>
      </c>
      <c r="G61" t="s">
        <v>16</v>
      </c>
      <c r="H61" t="s">
        <v>4</v>
      </c>
      <c r="I61" t="s">
        <v>1</v>
      </c>
      <c r="J61" t="str">
        <f t="shared" si="1"/>
        <v>XEQ03040 - Recreational Vehicles</v>
      </c>
      <c r="K61" s="3" t="str">
        <f t="shared" si="2"/>
        <v>Invalid Asset Class</v>
      </c>
      <c r="T61" t="s">
        <v>74</v>
      </c>
      <c r="U61" t="s">
        <v>157</v>
      </c>
      <c r="V61" t="s">
        <v>157</v>
      </c>
    </row>
    <row r="62" spans="1:22" x14ac:dyDescent="0.2">
      <c r="A62" t="s">
        <v>90</v>
      </c>
      <c r="B62" t="str">
        <f t="shared" si="0"/>
        <v>Wireless Communication Devices</v>
      </c>
      <c r="C62" t="s">
        <v>1</v>
      </c>
      <c r="D62" s="2">
        <v>2958465</v>
      </c>
      <c r="E62" t="s">
        <v>2</v>
      </c>
      <c r="F62" t="s">
        <v>3</v>
      </c>
      <c r="G62" t="s">
        <v>16</v>
      </c>
      <c r="H62" t="s">
        <v>4</v>
      </c>
      <c r="I62" t="s">
        <v>1</v>
      </c>
      <c r="J62" t="str">
        <f t="shared" si="1"/>
        <v>XEQ04000 - Wireless Communication Devices</v>
      </c>
      <c r="K62" s="3" t="str">
        <f t="shared" si="2"/>
        <v>Invalid Asset Class</v>
      </c>
      <c r="T62" t="s">
        <v>75</v>
      </c>
      <c r="U62" t="s">
        <v>158</v>
      </c>
      <c r="V62" t="s">
        <v>159</v>
      </c>
    </row>
    <row r="63" spans="1:22" x14ac:dyDescent="0.2">
      <c r="A63" t="s">
        <v>91</v>
      </c>
      <c r="B63" t="str">
        <f t="shared" si="0"/>
        <v>Land Improvements</v>
      </c>
      <c r="C63" t="s">
        <v>1</v>
      </c>
      <c r="D63" s="2">
        <v>2958465</v>
      </c>
      <c r="E63" t="s">
        <v>2</v>
      </c>
      <c r="F63" t="s">
        <v>3</v>
      </c>
      <c r="G63" t="s">
        <v>16</v>
      </c>
      <c r="H63" t="s">
        <v>4</v>
      </c>
      <c r="I63" t="s">
        <v>1</v>
      </c>
      <c r="J63" t="str">
        <f t="shared" si="1"/>
        <v>XIMPR100 - Land Improvements</v>
      </c>
      <c r="K63" s="3" t="str">
        <f t="shared" si="2"/>
        <v>Invalid Asset Class</v>
      </c>
      <c r="T63" t="s">
        <v>76</v>
      </c>
      <c r="U63" t="s">
        <v>160</v>
      </c>
      <c r="V63" t="s">
        <v>160</v>
      </c>
    </row>
    <row r="64" spans="1:22" x14ac:dyDescent="0.2">
      <c r="A64" t="s">
        <v>92</v>
      </c>
      <c r="B64" t="str">
        <f t="shared" si="0"/>
        <v>Right of Way Improvements - MDOT</v>
      </c>
      <c r="C64" t="s">
        <v>1</v>
      </c>
      <c r="D64" s="2">
        <v>2958465</v>
      </c>
      <c r="E64" t="s">
        <v>2</v>
      </c>
      <c r="F64" t="s">
        <v>3</v>
      </c>
      <c r="G64" t="s">
        <v>16</v>
      </c>
      <c r="H64" t="s">
        <v>4</v>
      </c>
      <c r="I64" t="s">
        <v>1</v>
      </c>
      <c r="J64" t="str">
        <f t="shared" si="1"/>
        <v>XIMPR200 - Right of Way Improvements - MDOT</v>
      </c>
      <c r="K64" s="3" t="str">
        <f t="shared" si="2"/>
        <v>Invalid Asset Class</v>
      </c>
      <c r="T64" t="s">
        <v>77</v>
      </c>
      <c r="U64" t="s">
        <v>161</v>
      </c>
      <c r="V64" t="s">
        <v>162</v>
      </c>
    </row>
    <row r="65" spans="1:22" x14ac:dyDescent="0.2">
      <c r="A65" t="s">
        <v>93</v>
      </c>
      <c r="B65" t="str">
        <f t="shared" si="0"/>
        <v>Land Improvements - Ancillary Assets</v>
      </c>
      <c r="C65" t="s">
        <v>1</v>
      </c>
      <c r="D65" s="2">
        <v>2958465</v>
      </c>
      <c r="E65" t="s">
        <v>2</v>
      </c>
      <c r="F65" t="s">
        <v>3</v>
      </c>
      <c r="G65" t="s">
        <v>16</v>
      </c>
      <c r="H65" t="s">
        <v>4</v>
      </c>
      <c r="I65" t="s">
        <v>1</v>
      </c>
      <c r="J65" t="str">
        <f t="shared" si="1"/>
        <v>XIMPR300 - Land Improvements - Ancillary Assets</v>
      </c>
      <c r="K65" s="3" t="str">
        <f t="shared" si="2"/>
        <v>Invalid Asset Class</v>
      </c>
      <c r="T65" t="s">
        <v>78</v>
      </c>
      <c r="U65" t="s">
        <v>163</v>
      </c>
      <c r="V65" t="s">
        <v>163</v>
      </c>
    </row>
    <row r="66" spans="1:22" x14ac:dyDescent="0.2">
      <c r="A66" t="s">
        <v>94</v>
      </c>
      <c r="B66" t="str">
        <f t="shared" si="0"/>
        <v>Infrastructure</v>
      </c>
      <c r="C66" t="s">
        <v>1</v>
      </c>
      <c r="D66" s="2">
        <v>2958465</v>
      </c>
      <c r="E66" t="s">
        <v>2</v>
      </c>
      <c r="F66" t="s">
        <v>3</v>
      </c>
      <c r="G66" t="s">
        <v>16</v>
      </c>
      <c r="H66" t="s">
        <v>4</v>
      </c>
      <c r="I66" t="s">
        <v>1</v>
      </c>
      <c r="J66" t="str">
        <f t="shared" si="1"/>
        <v>XINFR000 - Infrastructure</v>
      </c>
      <c r="K66" s="3" t="str">
        <f t="shared" si="2"/>
        <v>Invalid Asset Class</v>
      </c>
      <c r="T66" t="s">
        <v>79</v>
      </c>
      <c r="U66" t="s">
        <v>164</v>
      </c>
      <c r="V66" t="s">
        <v>164</v>
      </c>
    </row>
    <row r="67" spans="1:22" x14ac:dyDescent="0.2">
      <c r="A67" t="s">
        <v>95</v>
      </c>
      <c r="B67" t="str">
        <f t="shared" ref="B67:B77" si="3">VLOOKUP(A67,T66:V157,3,0)</f>
        <v>Art, Collections, and Historical Treasures</v>
      </c>
      <c r="C67" t="s">
        <v>1</v>
      </c>
      <c r="D67" s="2">
        <v>2958465</v>
      </c>
      <c r="E67" t="s">
        <v>2</v>
      </c>
      <c r="F67" t="s">
        <v>3</v>
      </c>
      <c r="G67" t="s">
        <v>16</v>
      </c>
      <c r="H67" t="s">
        <v>4</v>
      </c>
      <c r="I67" t="s">
        <v>1</v>
      </c>
      <c r="J67" t="str">
        <f t="shared" ref="J67:J77" si="4">A67&amp;" - "&amp;B67</f>
        <v>ZACH0000 - Art, Collections, and Historical Treasures</v>
      </c>
      <c r="K67" s="3" t="str">
        <f t="shared" ref="K67:K77" si="5">VLOOKUP(G67,O:P,2,0)</f>
        <v>Invalid Asset Class</v>
      </c>
      <c r="T67" t="s">
        <v>80</v>
      </c>
      <c r="U67" t="s">
        <v>165</v>
      </c>
      <c r="V67" t="s">
        <v>165</v>
      </c>
    </row>
    <row r="68" spans="1:22" x14ac:dyDescent="0.2">
      <c r="A68" t="s">
        <v>96</v>
      </c>
      <c r="B68" t="str">
        <f t="shared" si="3"/>
        <v>Furniture and Equipment</v>
      </c>
      <c r="C68" t="s">
        <v>1</v>
      </c>
      <c r="D68" s="2">
        <v>2958465</v>
      </c>
      <c r="E68" t="s">
        <v>2</v>
      </c>
      <c r="F68" t="s">
        <v>3</v>
      </c>
      <c r="G68" t="s">
        <v>16</v>
      </c>
      <c r="H68" t="s">
        <v>4</v>
      </c>
      <c r="I68" t="s">
        <v>1</v>
      </c>
      <c r="J68" t="str">
        <f t="shared" si="4"/>
        <v>ZEQ01005 - Furniture and Equipment</v>
      </c>
      <c r="K68" s="3" t="str">
        <f t="shared" si="5"/>
        <v>Invalid Asset Class</v>
      </c>
      <c r="T68" t="s">
        <v>81</v>
      </c>
      <c r="U68" t="s">
        <v>166</v>
      </c>
      <c r="V68" t="s">
        <v>167</v>
      </c>
    </row>
    <row r="69" spans="1:22" x14ac:dyDescent="0.2">
      <c r="A69" t="s">
        <v>97</v>
      </c>
      <c r="B69" t="str">
        <f t="shared" si="3"/>
        <v>Vehicle Equipment</v>
      </c>
      <c r="C69" t="s">
        <v>1</v>
      </c>
      <c r="D69" s="2">
        <v>2958465</v>
      </c>
      <c r="E69" t="s">
        <v>2</v>
      </c>
      <c r="F69" t="s">
        <v>3</v>
      </c>
      <c r="G69" t="s">
        <v>16</v>
      </c>
      <c r="H69" t="s">
        <v>4</v>
      </c>
      <c r="I69" t="s">
        <v>1</v>
      </c>
      <c r="J69" t="str">
        <f t="shared" si="4"/>
        <v>ZEQ01010 - Vehicle Equipment</v>
      </c>
      <c r="K69" s="3" t="str">
        <f t="shared" si="5"/>
        <v>Invalid Asset Class</v>
      </c>
      <c r="T69" t="s">
        <v>82</v>
      </c>
      <c r="U69" t="s">
        <v>168</v>
      </c>
      <c r="V69" t="s">
        <v>168</v>
      </c>
    </row>
    <row r="70" spans="1:22" x14ac:dyDescent="0.2">
      <c r="A70" t="s">
        <v>98</v>
      </c>
      <c r="B70" t="str">
        <f t="shared" si="3"/>
        <v>Vehicle Betterments</v>
      </c>
      <c r="C70" t="s">
        <v>1</v>
      </c>
      <c r="D70" s="2">
        <v>2958465</v>
      </c>
      <c r="E70" t="s">
        <v>2</v>
      </c>
      <c r="F70" t="s">
        <v>3</v>
      </c>
      <c r="G70" t="s">
        <v>16</v>
      </c>
      <c r="H70" t="s">
        <v>4</v>
      </c>
      <c r="I70" t="s">
        <v>1</v>
      </c>
      <c r="J70" t="str">
        <f t="shared" si="4"/>
        <v>ZEQ01015 - Vehicle Betterments</v>
      </c>
      <c r="K70" s="3" t="str">
        <f t="shared" si="5"/>
        <v>Invalid Asset Class</v>
      </c>
      <c r="T70" t="s">
        <v>83</v>
      </c>
      <c r="U70" t="s">
        <v>169</v>
      </c>
      <c r="V70" t="s">
        <v>170</v>
      </c>
    </row>
    <row r="71" spans="1:22" x14ac:dyDescent="0.2">
      <c r="A71" t="s">
        <v>99</v>
      </c>
      <c r="B71" t="str">
        <f t="shared" si="3"/>
        <v>Cameras and Camera Equipment</v>
      </c>
      <c r="C71" t="s">
        <v>1</v>
      </c>
      <c r="D71" s="2">
        <v>2958465</v>
      </c>
      <c r="E71" t="s">
        <v>2</v>
      </c>
      <c r="F71" t="s">
        <v>3</v>
      </c>
      <c r="G71" t="s">
        <v>16</v>
      </c>
      <c r="H71" t="s">
        <v>4</v>
      </c>
      <c r="I71" t="s">
        <v>1</v>
      </c>
      <c r="J71" t="str">
        <f t="shared" si="4"/>
        <v>ZEQ02010 - Cameras and Camera Equipment</v>
      </c>
      <c r="K71" s="3" t="str">
        <f t="shared" si="5"/>
        <v>Invalid Asset Class</v>
      </c>
      <c r="T71" t="s">
        <v>84</v>
      </c>
      <c r="U71" t="s">
        <v>125</v>
      </c>
      <c r="V71" t="s">
        <v>125</v>
      </c>
    </row>
    <row r="72" spans="1:22" x14ac:dyDescent="0.2">
      <c r="A72" t="s">
        <v>100</v>
      </c>
      <c r="B72" t="str">
        <f t="shared" si="3"/>
        <v>Computers and Computer Equipment</v>
      </c>
      <c r="C72" t="s">
        <v>1</v>
      </c>
      <c r="D72" s="2">
        <v>2958465</v>
      </c>
      <c r="E72" t="s">
        <v>2</v>
      </c>
      <c r="F72" t="s">
        <v>3</v>
      </c>
      <c r="G72" t="s">
        <v>16</v>
      </c>
      <c r="H72" t="s">
        <v>4</v>
      </c>
      <c r="I72" t="s">
        <v>1</v>
      </c>
      <c r="J72" t="str">
        <f t="shared" si="4"/>
        <v>ZEQ02020 - Computers and Computer Equipment</v>
      </c>
      <c r="K72" s="3" t="str">
        <f t="shared" si="5"/>
        <v>Invalid Asset Class</v>
      </c>
      <c r="T72" t="s">
        <v>85</v>
      </c>
      <c r="U72" t="s">
        <v>194</v>
      </c>
      <c r="V72" t="s">
        <v>194</v>
      </c>
    </row>
    <row r="73" spans="1:22" x14ac:dyDescent="0.2">
      <c r="A73" t="s">
        <v>101</v>
      </c>
      <c r="B73" t="str">
        <f t="shared" si="3"/>
        <v>Televisions</v>
      </c>
      <c r="C73" t="s">
        <v>1</v>
      </c>
      <c r="D73" s="2">
        <v>2958465</v>
      </c>
      <c r="E73" t="s">
        <v>2</v>
      </c>
      <c r="F73" t="s">
        <v>3</v>
      </c>
      <c r="G73" t="s">
        <v>16</v>
      </c>
      <c r="H73" t="s">
        <v>4</v>
      </c>
      <c r="I73" t="s">
        <v>1</v>
      </c>
      <c r="J73" t="str">
        <f t="shared" si="4"/>
        <v>ZEQ02035 - Televisions</v>
      </c>
      <c r="K73" s="3" t="str">
        <f t="shared" si="5"/>
        <v>Invalid Asset Class</v>
      </c>
      <c r="T73" t="s">
        <v>86</v>
      </c>
      <c r="U73" t="s">
        <v>195</v>
      </c>
      <c r="V73" t="s">
        <v>173</v>
      </c>
    </row>
    <row r="74" spans="1:22" x14ac:dyDescent="0.2">
      <c r="A74" t="s">
        <v>102</v>
      </c>
      <c r="B74" t="str">
        <f t="shared" si="3"/>
        <v>Boats</v>
      </c>
      <c r="C74" t="s">
        <v>1</v>
      </c>
      <c r="D74" s="2">
        <v>2958465</v>
      </c>
      <c r="E74" t="s">
        <v>2</v>
      </c>
      <c r="F74" t="s">
        <v>3</v>
      </c>
      <c r="G74" t="s">
        <v>16</v>
      </c>
      <c r="H74" t="s">
        <v>4</v>
      </c>
      <c r="I74" t="s">
        <v>1</v>
      </c>
      <c r="J74" t="str">
        <f t="shared" si="4"/>
        <v>ZEQ03005 - Boats</v>
      </c>
      <c r="K74" s="3" t="str">
        <f t="shared" si="5"/>
        <v>Invalid Asset Class</v>
      </c>
      <c r="T74" t="s">
        <v>87</v>
      </c>
      <c r="U74" t="s">
        <v>174</v>
      </c>
      <c r="V74" t="s">
        <v>175</v>
      </c>
    </row>
    <row r="75" spans="1:22" x14ac:dyDescent="0.2">
      <c r="A75" t="s">
        <v>103</v>
      </c>
      <c r="B75" t="str">
        <f t="shared" si="3"/>
        <v>Golf and Utility Vehicles</v>
      </c>
      <c r="C75" t="s">
        <v>1</v>
      </c>
      <c r="D75" s="2">
        <v>2958465</v>
      </c>
      <c r="E75" t="s">
        <v>2</v>
      </c>
      <c r="F75" t="s">
        <v>3</v>
      </c>
      <c r="G75" t="s">
        <v>16</v>
      </c>
      <c r="H75" t="s">
        <v>4</v>
      </c>
      <c r="I75" t="s">
        <v>1</v>
      </c>
      <c r="J75" t="str">
        <f t="shared" si="4"/>
        <v>ZEQ03010 - Golf and Utility Vehicles</v>
      </c>
      <c r="K75" s="3" t="str">
        <f t="shared" si="5"/>
        <v>Invalid Asset Class</v>
      </c>
      <c r="T75" t="s">
        <v>88</v>
      </c>
      <c r="U75" t="s">
        <v>196</v>
      </c>
      <c r="V75" t="s">
        <v>196</v>
      </c>
    </row>
    <row r="76" spans="1:22" x14ac:dyDescent="0.2">
      <c r="A76" t="s">
        <v>104</v>
      </c>
      <c r="B76" t="str">
        <f t="shared" si="3"/>
        <v>Low value Buildings</v>
      </c>
      <c r="C76" t="s">
        <v>1</v>
      </c>
      <c r="D76" s="2">
        <v>2958465</v>
      </c>
      <c r="E76" t="s">
        <v>2</v>
      </c>
      <c r="F76" t="s">
        <v>3</v>
      </c>
      <c r="G76" t="s">
        <v>16</v>
      </c>
      <c r="H76" t="s">
        <v>4</v>
      </c>
      <c r="I76" t="s">
        <v>1</v>
      </c>
      <c r="J76" t="str">
        <f t="shared" si="4"/>
        <v>ZEQ03015 - Low value Buildings</v>
      </c>
      <c r="K76" s="3" t="str">
        <f t="shared" si="5"/>
        <v>Invalid Asset Class</v>
      </c>
      <c r="T76" t="s">
        <v>89</v>
      </c>
      <c r="U76" t="s">
        <v>177</v>
      </c>
      <c r="V76" t="s">
        <v>178</v>
      </c>
    </row>
    <row r="77" spans="1:22" x14ac:dyDescent="0.2">
      <c r="A77" t="s">
        <v>105</v>
      </c>
      <c r="B77" t="str">
        <f t="shared" si="3"/>
        <v>Utility and Boat Trailers</v>
      </c>
      <c r="C77" t="s">
        <v>1</v>
      </c>
      <c r="D77" s="2">
        <v>2958465</v>
      </c>
      <c r="E77" t="s">
        <v>2</v>
      </c>
      <c r="F77" t="s">
        <v>3</v>
      </c>
      <c r="G77" t="s">
        <v>16</v>
      </c>
      <c r="H77" t="s">
        <v>4</v>
      </c>
      <c r="I77" t="s">
        <v>1</v>
      </c>
      <c r="J77" t="str">
        <f t="shared" si="4"/>
        <v>ZEQ03020 - Utility and Boat Trailers</v>
      </c>
      <c r="K77" s="3" t="str">
        <f t="shared" si="5"/>
        <v>Invalid Asset Class</v>
      </c>
      <c r="T77" t="s">
        <v>90</v>
      </c>
      <c r="U77" t="s">
        <v>179</v>
      </c>
      <c r="V77" t="s">
        <v>180</v>
      </c>
    </row>
    <row r="78" spans="1:22" x14ac:dyDescent="0.2">
      <c r="T78" t="s">
        <v>91</v>
      </c>
      <c r="U78" t="s">
        <v>181</v>
      </c>
      <c r="V78" t="s">
        <v>181</v>
      </c>
    </row>
    <row r="79" spans="1:22" x14ac:dyDescent="0.2">
      <c r="T79" t="s">
        <v>92</v>
      </c>
      <c r="U79" t="s">
        <v>197</v>
      </c>
      <c r="V79" t="s">
        <v>183</v>
      </c>
    </row>
    <row r="80" spans="1:22" x14ac:dyDescent="0.2">
      <c r="T80" t="s">
        <v>93</v>
      </c>
      <c r="U80" t="s">
        <v>184</v>
      </c>
      <c r="V80" t="s">
        <v>185</v>
      </c>
    </row>
    <row r="81" spans="20:22" x14ac:dyDescent="0.2">
      <c r="T81" t="s">
        <v>94</v>
      </c>
      <c r="U81" t="s">
        <v>186</v>
      </c>
      <c r="V81" t="s">
        <v>186</v>
      </c>
    </row>
    <row r="82" spans="20:22" x14ac:dyDescent="0.2">
      <c r="T82" t="s">
        <v>95</v>
      </c>
      <c r="U82" t="s">
        <v>192</v>
      </c>
      <c r="V82" t="s">
        <v>193</v>
      </c>
    </row>
    <row r="83" spans="20:22" x14ac:dyDescent="0.2">
      <c r="T83" t="s">
        <v>96</v>
      </c>
      <c r="U83" t="s">
        <v>147</v>
      </c>
      <c r="V83" t="s">
        <v>148</v>
      </c>
    </row>
    <row r="84" spans="20:22" x14ac:dyDescent="0.2">
      <c r="T84" t="s">
        <v>97</v>
      </c>
      <c r="U84" t="s">
        <v>149</v>
      </c>
      <c r="V84" t="s">
        <v>149</v>
      </c>
    </row>
    <row r="85" spans="20:22" x14ac:dyDescent="0.2">
      <c r="T85" t="s">
        <v>98</v>
      </c>
      <c r="U85" t="s">
        <v>150</v>
      </c>
      <c r="V85" t="s">
        <v>150</v>
      </c>
    </row>
    <row r="86" spans="20:22" x14ac:dyDescent="0.2">
      <c r="T86" t="s">
        <v>99</v>
      </c>
      <c r="U86" t="s">
        <v>152</v>
      </c>
      <c r="V86" t="s">
        <v>153</v>
      </c>
    </row>
    <row r="87" spans="20:22" x14ac:dyDescent="0.2">
      <c r="T87" t="s">
        <v>100</v>
      </c>
      <c r="U87" t="s">
        <v>155</v>
      </c>
      <c r="V87" t="s">
        <v>156</v>
      </c>
    </row>
    <row r="88" spans="20:22" x14ac:dyDescent="0.2">
      <c r="T88" t="s">
        <v>101</v>
      </c>
      <c r="U88" t="s">
        <v>160</v>
      </c>
      <c r="V88" t="s">
        <v>160</v>
      </c>
    </row>
    <row r="89" spans="20:22" x14ac:dyDescent="0.2">
      <c r="T89" t="s">
        <v>102</v>
      </c>
      <c r="U89" t="s">
        <v>165</v>
      </c>
      <c r="V89" t="s">
        <v>165</v>
      </c>
    </row>
    <row r="90" spans="20:22" x14ac:dyDescent="0.2">
      <c r="T90" t="s">
        <v>103</v>
      </c>
      <c r="U90" t="s">
        <v>166</v>
      </c>
      <c r="V90" t="s">
        <v>167</v>
      </c>
    </row>
    <row r="91" spans="20:22" x14ac:dyDescent="0.2">
      <c r="T91" t="s">
        <v>104</v>
      </c>
      <c r="U91" t="s">
        <v>198</v>
      </c>
      <c r="V91" t="s">
        <v>199</v>
      </c>
    </row>
    <row r="92" spans="20:22" x14ac:dyDescent="0.2">
      <c r="T92" t="s">
        <v>105</v>
      </c>
      <c r="U92" t="s">
        <v>169</v>
      </c>
      <c r="V92" t="s">
        <v>170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inalName xmlns="ad03a856-e899-4e0c-8ddf-b406cca511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A4EC9E6F4B0D4AAE6089C3ACBC715D" ma:contentTypeVersion="2" ma:contentTypeDescription="Create a new document." ma:contentTypeScope="" ma:versionID="57ed471e2c638a30bc3c04ed439d6917">
  <xsd:schema xmlns:xsd="http://www.w3.org/2001/XMLSchema" xmlns:xs="http://www.w3.org/2001/XMLSchema" xmlns:p="http://schemas.microsoft.com/office/2006/metadata/properties" xmlns:ns2="ad03a856-e899-4e0c-8ddf-b406cca51182" targetNamespace="http://schemas.microsoft.com/office/2006/metadata/properties" ma:root="true" ma:fieldsID="722e23d1408b5782073c91a6a3115ccd" ns2:_="">
    <xsd:import namespace="ad03a856-e899-4e0c-8ddf-b406cca51182"/>
    <xsd:element name="properties">
      <xsd:complexType>
        <xsd:sequence>
          <xsd:element name="documentManagement">
            <xsd:complexType>
              <xsd:all>
                <xsd:element ref="ns2:OriginalNam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3a856-e899-4e0c-8ddf-b406cca51182" elementFormDefault="qualified">
    <xsd:import namespace="http://schemas.microsoft.com/office/2006/documentManagement/types"/>
    <xsd:import namespace="http://schemas.microsoft.com/office/infopath/2007/PartnerControls"/>
    <xsd:element name="OriginalName" ma:index="8" nillable="true" ma:displayName="OriginalName" ma:description="Original filename before modification to fit path length limit" ma:internalName="OriginalName">
      <xsd:simpleType>
        <xsd:restriction base="dms:Text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0F4B8-C7EF-4363-8EFE-E46F8219D65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d03a856-e899-4e0c-8ddf-b406cca51182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98AE76-56A6-4468-8968-B7EA586FF6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38698F-E293-4E88-AE73-D00F83D86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03a856-e899-4e0c-8ddf-b406cca51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AssetClasses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Karen Harris</cp:lastModifiedBy>
  <cp:revision>1</cp:revision>
  <dcterms:created xsi:type="dcterms:W3CDTF">2020-03-26T14:31:42Z</dcterms:created>
  <dcterms:modified xsi:type="dcterms:W3CDTF">2022-11-22T16:32:01Z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0x010100A6A4EC9E6F4B0D4AAE6089C3ACBC715D</vt:lpwstr>
  </property>
</Properties>
</file>