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al Reporting Forms\"/>
    </mc:Choice>
  </mc:AlternateContent>
  <xr:revisionPtr revIDLastSave="0" documentId="8_{DA2A6CDE-06F0-4E34-90DD-E80602CD9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7" r:id="rId1"/>
    <sheet name="Schedule 27.50.25" sheetId="4" r:id="rId2"/>
  </sheets>
  <definedNames>
    <definedName name="_xlnm.Print_Area" localSheetId="1">'Schedule 27.50.25'!$A$1:$T$45</definedName>
  </definedNames>
  <calcPr calcId="191029" calcMode="autoNoTable" iterate="1" iterateCount="1" iterateDelta="0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6" i="4" l="1"/>
  <c r="AD27" i="4" s="1"/>
  <c r="AD28" i="4" s="1"/>
  <c r="AD29" i="4" s="1"/>
  <c r="AD30" i="4" s="1"/>
  <c r="AD31" i="4" s="1"/>
  <c r="AD20" i="4"/>
  <c r="AD21" i="4" s="1"/>
  <c r="AD22" i="4" s="1"/>
  <c r="AD23" i="4" s="1"/>
  <c r="AD24" i="4" s="1"/>
  <c r="AD25" i="4" s="1"/>
  <c r="AD14" i="4"/>
  <c r="AD15" i="4" s="1"/>
  <c r="AD16" i="4" s="1"/>
  <c r="AD17" i="4" s="1"/>
  <c r="AD18" i="4" s="1"/>
  <c r="AD19" i="4" s="1"/>
  <c r="AD8" i="4"/>
  <c r="I26" i="4"/>
  <c r="I20" i="4"/>
  <c r="I14" i="4"/>
  <c r="I8" i="4"/>
  <c r="A1" i="7" l="1"/>
  <c r="AI31" i="4" l="1"/>
  <c r="AC31" i="4"/>
  <c r="X31" i="4"/>
  <c r="AO30" i="4"/>
  <c r="AN30" i="4"/>
  <c r="AM30" i="4"/>
  <c r="AL30" i="4"/>
  <c r="AL31" i="4" s="1"/>
  <c r="AI29" i="4"/>
  <c r="AC29" i="4"/>
  <c r="X29" i="4"/>
  <c r="AO28" i="4"/>
  <c r="AN28" i="4"/>
  <c r="AM28" i="4"/>
  <c r="AL28" i="4"/>
  <c r="AL29" i="4" s="1"/>
  <c r="AI28" i="4"/>
  <c r="W28" i="4"/>
  <c r="W29" i="4" s="1"/>
  <c r="W30" i="4" s="1"/>
  <c r="W31" i="4" s="1"/>
  <c r="BF27" i="4"/>
  <c r="BF28" i="4" s="1"/>
  <c r="BF29" i="4" s="1"/>
  <c r="BF30" i="4" s="1"/>
  <c r="BF31" i="4" s="1"/>
  <c r="AQ27" i="4"/>
  <c r="AQ28" i="4" s="1"/>
  <c r="AQ29" i="4" s="1"/>
  <c r="AQ30" i="4" s="1"/>
  <c r="AQ31" i="4" s="1"/>
  <c r="AO27" i="4"/>
  <c r="AN27" i="4"/>
  <c r="AM27" i="4"/>
  <c r="AC27" i="4"/>
  <c r="AB27" i="4"/>
  <c r="AB28" i="4" s="1"/>
  <c r="AB29" i="4" s="1"/>
  <c r="AB30" i="4" s="1"/>
  <c r="AB31" i="4" s="1"/>
  <c r="AA27" i="4"/>
  <c r="AA28" i="4" s="1"/>
  <c r="AA29" i="4" s="1"/>
  <c r="AA30" i="4" s="1"/>
  <c r="AA31" i="4" s="1"/>
  <c r="Z27" i="4"/>
  <c r="Z28" i="4" s="1"/>
  <c r="Z29" i="4" s="1"/>
  <c r="Z30" i="4" s="1"/>
  <c r="Z31" i="4" s="1"/>
  <c r="X27" i="4"/>
  <c r="W27" i="4"/>
  <c r="AX26" i="4"/>
  <c r="AX27" i="4" s="1"/>
  <c r="AX28" i="4" s="1"/>
  <c r="AX29" i="4" s="1"/>
  <c r="AX30" i="4" s="1"/>
  <c r="AX31" i="4" s="1"/>
  <c r="AU26" i="4"/>
  <c r="AU27" i="4" s="1"/>
  <c r="AU28" i="4" s="1"/>
  <c r="AU29" i="4" s="1"/>
  <c r="AU30" i="4" s="1"/>
  <c r="AU31" i="4" s="1"/>
  <c r="AS26" i="4"/>
  <c r="AS27" i="4" s="1"/>
  <c r="AS28" i="4" s="1"/>
  <c r="AS29" i="4" s="1"/>
  <c r="AS30" i="4" s="1"/>
  <c r="AS31" i="4" s="1"/>
  <c r="AP26" i="4"/>
  <c r="AP27" i="4" s="1"/>
  <c r="AP28" i="4" s="1"/>
  <c r="AP29" i="4" s="1"/>
  <c r="AP30" i="4" s="1"/>
  <c r="AP31" i="4" s="1"/>
  <c r="AI26" i="4"/>
  <c r="Y26" i="4"/>
  <c r="Y27" i="4" s="1"/>
  <c r="Y28" i="4" s="1"/>
  <c r="Y29" i="4" s="1"/>
  <c r="Y30" i="4" s="1"/>
  <c r="Y31" i="4" s="1"/>
  <c r="O26" i="4"/>
  <c r="AL26" i="4"/>
  <c r="AL27" i="4" s="1"/>
  <c r="AI25" i="4"/>
  <c r="AC25" i="4"/>
  <c r="X25" i="4"/>
  <c r="AO24" i="4"/>
  <c r="AN24" i="4"/>
  <c r="AM24" i="4"/>
  <c r="AL24" i="4"/>
  <c r="AL25" i="4" s="1"/>
  <c r="AI23" i="4"/>
  <c r="AC23" i="4"/>
  <c r="X23" i="4"/>
  <c r="AO22" i="4"/>
  <c r="AN22" i="4"/>
  <c r="AM22" i="4"/>
  <c r="AL22" i="4"/>
  <c r="AL23" i="4" s="1"/>
  <c r="AI22" i="4"/>
  <c r="BF21" i="4"/>
  <c r="BF22" i="4" s="1"/>
  <c r="BF23" i="4" s="1"/>
  <c r="BF24" i="4" s="1"/>
  <c r="BF25" i="4" s="1"/>
  <c r="AQ21" i="4"/>
  <c r="AQ22" i="4" s="1"/>
  <c r="AQ23" i="4" s="1"/>
  <c r="AQ24" i="4" s="1"/>
  <c r="AQ25" i="4" s="1"/>
  <c r="AO21" i="4"/>
  <c r="AN21" i="4"/>
  <c r="AM21" i="4"/>
  <c r="AC21" i="4"/>
  <c r="AB21" i="4"/>
  <c r="AB22" i="4" s="1"/>
  <c r="AB23" i="4" s="1"/>
  <c r="AB24" i="4" s="1"/>
  <c r="AB25" i="4" s="1"/>
  <c r="AA21" i="4"/>
  <c r="AA22" i="4" s="1"/>
  <c r="AA23" i="4" s="1"/>
  <c r="AA24" i="4" s="1"/>
  <c r="AA25" i="4" s="1"/>
  <c r="Z21" i="4"/>
  <c r="Z22" i="4" s="1"/>
  <c r="Z23" i="4" s="1"/>
  <c r="Z24" i="4" s="1"/>
  <c r="Z25" i="4" s="1"/>
  <c r="X21" i="4"/>
  <c r="W21" i="4"/>
  <c r="W22" i="4" s="1"/>
  <c r="W23" i="4" s="1"/>
  <c r="W24" i="4" s="1"/>
  <c r="W25" i="4" s="1"/>
  <c r="AX20" i="4"/>
  <c r="AX21" i="4" s="1"/>
  <c r="AX22" i="4" s="1"/>
  <c r="AX23" i="4" s="1"/>
  <c r="AX24" i="4" s="1"/>
  <c r="AX25" i="4" s="1"/>
  <c r="AU20" i="4"/>
  <c r="AU21" i="4" s="1"/>
  <c r="AU22" i="4" s="1"/>
  <c r="AU23" i="4" s="1"/>
  <c r="AU24" i="4" s="1"/>
  <c r="AU25" i="4" s="1"/>
  <c r="AS20" i="4"/>
  <c r="AS21" i="4" s="1"/>
  <c r="AS22" i="4" s="1"/>
  <c r="AS23" i="4" s="1"/>
  <c r="AS24" i="4" s="1"/>
  <c r="AS25" i="4" s="1"/>
  <c r="AP20" i="4"/>
  <c r="AP21" i="4" s="1"/>
  <c r="AP22" i="4" s="1"/>
  <c r="AP23" i="4" s="1"/>
  <c r="AP24" i="4" s="1"/>
  <c r="AP25" i="4" s="1"/>
  <c r="AI20" i="4"/>
  <c r="Y20" i="4"/>
  <c r="Y21" i="4" s="1"/>
  <c r="Y22" i="4" s="1"/>
  <c r="Y23" i="4" s="1"/>
  <c r="Y24" i="4" s="1"/>
  <c r="Y25" i="4" s="1"/>
  <c r="O20" i="4"/>
  <c r="AL20" i="4"/>
  <c r="AL21" i="4" s="1"/>
  <c r="AI19" i="4"/>
  <c r="AC19" i="4"/>
  <c r="X19" i="4"/>
  <c r="AO18" i="4"/>
  <c r="AN18" i="4"/>
  <c r="AM18" i="4"/>
  <c r="AL18" i="4"/>
  <c r="AL19" i="4" s="1"/>
  <c r="AI17" i="4"/>
  <c r="AC17" i="4"/>
  <c r="X17" i="4"/>
  <c r="AO16" i="4"/>
  <c r="AN16" i="4"/>
  <c r="AM16" i="4"/>
  <c r="AL16" i="4"/>
  <c r="AL17" i="4" s="1"/>
  <c r="AI16" i="4"/>
  <c r="BF15" i="4"/>
  <c r="BF16" i="4" s="1"/>
  <c r="BF17" i="4" s="1"/>
  <c r="BF18" i="4" s="1"/>
  <c r="BF19" i="4" s="1"/>
  <c r="AQ15" i="4"/>
  <c r="AQ16" i="4" s="1"/>
  <c r="AQ17" i="4" s="1"/>
  <c r="AQ18" i="4" s="1"/>
  <c r="AQ19" i="4" s="1"/>
  <c r="AO15" i="4"/>
  <c r="AN15" i="4"/>
  <c r="AM15" i="4"/>
  <c r="AC15" i="4"/>
  <c r="AB15" i="4"/>
  <c r="AB16" i="4" s="1"/>
  <c r="AB17" i="4" s="1"/>
  <c r="AB18" i="4" s="1"/>
  <c r="AB19" i="4" s="1"/>
  <c r="AA15" i="4"/>
  <c r="AA16" i="4" s="1"/>
  <c r="AA17" i="4" s="1"/>
  <c r="AA18" i="4" s="1"/>
  <c r="AA19" i="4" s="1"/>
  <c r="Z15" i="4"/>
  <c r="Z16" i="4" s="1"/>
  <c r="Z17" i="4" s="1"/>
  <c r="Z18" i="4" s="1"/>
  <c r="Z19" i="4" s="1"/>
  <c r="X15" i="4"/>
  <c r="W15" i="4"/>
  <c r="W16" i="4" s="1"/>
  <c r="W17" i="4" s="1"/>
  <c r="W18" i="4" s="1"/>
  <c r="W19" i="4" s="1"/>
  <c r="AX14" i="4"/>
  <c r="AX15" i="4" s="1"/>
  <c r="AX16" i="4" s="1"/>
  <c r="AX17" i="4" s="1"/>
  <c r="AX18" i="4" s="1"/>
  <c r="AX19" i="4" s="1"/>
  <c r="AU14" i="4"/>
  <c r="AU15" i="4" s="1"/>
  <c r="AU16" i="4" s="1"/>
  <c r="AU17" i="4" s="1"/>
  <c r="AU18" i="4" s="1"/>
  <c r="AU19" i="4" s="1"/>
  <c r="AS14" i="4"/>
  <c r="AS15" i="4" s="1"/>
  <c r="AS16" i="4" s="1"/>
  <c r="AS17" i="4" s="1"/>
  <c r="AS18" i="4" s="1"/>
  <c r="AS19" i="4" s="1"/>
  <c r="AP14" i="4"/>
  <c r="AP15" i="4" s="1"/>
  <c r="AP16" i="4" s="1"/>
  <c r="AP17" i="4" s="1"/>
  <c r="AP18" i="4" s="1"/>
  <c r="AP19" i="4" s="1"/>
  <c r="AI14" i="4"/>
  <c r="Y14" i="4"/>
  <c r="Y15" i="4" s="1"/>
  <c r="Y16" i="4" s="1"/>
  <c r="Y17" i="4" s="1"/>
  <c r="Y18" i="4" s="1"/>
  <c r="Y19" i="4" s="1"/>
  <c r="O14" i="4"/>
  <c r="AL14" i="4"/>
  <c r="AL15" i="4" s="1"/>
  <c r="AU8" i="4" l="1"/>
  <c r="AP8" i="4"/>
  <c r="AS8" i="4"/>
  <c r="Y8" i="4" l="1"/>
  <c r="Y9" i="4" s="1"/>
  <c r="Y10" i="4" s="1"/>
  <c r="Y11" i="4" s="1"/>
  <c r="Y12" i="4" s="1"/>
  <c r="Y13" i="4" s="1"/>
  <c r="AI8" i="4"/>
  <c r="AP9" i="4"/>
  <c r="AP10" i="4" s="1"/>
  <c r="AP11" i="4" s="1"/>
  <c r="AP12" i="4" s="1"/>
  <c r="AP13" i="4" s="1"/>
  <c r="AS9" i="4"/>
  <c r="AS10" i="4" s="1"/>
  <c r="AS11" i="4" s="1"/>
  <c r="AS12" i="4" s="1"/>
  <c r="AS13" i="4" s="1"/>
  <c r="AU9" i="4"/>
  <c r="AU10" i="4" s="1"/>
  <c r="AU11" i="4" s="1"/>
  <c r="AU12" i="4" s="1"/>
  <c r="AU13" i="4" s="1"/>
  <c r="AX8" i="4"/>
  <c r="AX9" i="4" s="1"/>
  <c r="AX10" i="4" s="1"/>
  <c r="AX11" i="4" s="1"/>
  <c r="AX12" i="4" s="1"/>
  <c r="AX13" i="4" s="1"/>
  <c r="W9" i="4"/>
  <c r="X9" i="4"/>
  <c r="Z9" i="4"/>
  <c r="Z10" i="4" s="1"/>
  <c r="Z11" i="4" s="1"/>
  <c r="Z12" i="4" s="1"/>
  <c r="Z13" i="4" s="1"/>
  <c r="AA9" i="4"/>
  <c r="AA10" i="4" s="1"/>
  <c r="AA11" i="4" s="1"/>
  <c r="AA12" i="4" s="1"/>
  <c r="AA13" i="4" s="1"/>
  <c r="AB9" i="4"/>
  <c r="AB10" i="4" s="1"/>
  <c r="AB11" i="4" s="1"/>
  <c r="AB12" i="4" s="1"/>
  <c r="AB13" i="4" s="1"/>
  <c r="AC9" i="4"/>
  <c r="AD9" i="4"/>
  <c r="AD10" i="4" s="1"/>
  <c r="AD11" i="4" s="1"/>
  <c r="AD12" i="4" s="1"/>
  <c r="AD13" i="4" s="1"/>
  <c r="AM9" i="4"/>
  <c r="AN9" i="4"/>
  <c r="AO9" i="4"/>
  <c r="AQ9" i="4"/>
  <c r="AQ10" i="4" s="1"/>
  <c r="AQ11" i="4" s="1"/>
  <c r="AQ12" i="4" s="1"/>
  <c r="AQ13" i="4" s="1"/>
  <c r="BF9" i="4"/>
  <c r="BF10" i="4" s="1"/>
  <c r="BF11" i="4" s="1"/>
  <c r="BF12" i="4" s="1"/>
  <c r="BF13" i="4" s="1"/>
  <c r="W10" i="4"/>
  <c r="W11" i="4" s="1"/>
  <c r="W12" i="4" s="1"/>
  <c r="W13" i="4" s="1"/>
  <c r="AI10" i="4"/>
  <c r="AL10" i="4"/>
  <c r="AL11" i="4" s="1"/>
  <c r="AM10" i="4"/>
  <c r="AN10" i="4"/>
  <c r="AO10" i="4"/>
  <c r="X11" i="4"/>
  <c r="AC11" i="4"/>
  <c r="AI11" i="4"/>
  <c r="AL12" i="4"/>
  <c r="AL13" i="4" s="1"/>
  <c r="AM12" i="4"/>
  <c r="AN12" i="4"/>
  <c r="AO12" i="4"/>
  <c r="X13" i="4"/>
  <c r="AC13" i="4"/>
  <c r="AI13" i="4"/>
  <c r="C32" i="4" l="1"/>
  <c r="E32" i="4"/>
  <c r="N32" i="4"/>
  <c r="M32" i="4"/>
  <c r="K32" i="4"/>
  <c r="J32" i="4"/>
  <c r="G32" i="4"/>
  <c r="F32" i="4"/>
  <c r="O8" i="4"/>
  <c r="AL8" i="4"/>
  <c r="AL9" i="4" s="1"/>
  <c r="O32" i="4" l="1"/>
  <c r="I32" i="4"/>
  <c r="P32" i="4" l="1"/>
</calcChain>
</file>

<file path=xl/sharedStrings.xml><?xml version="1.0" encoding="utf-8"?>
<sst xmlns="http://schemas.openxmlformats.org/spreadsheetml/2006/main" count="196" uniqueCount="137">
  <si>
    <t>Prepared by:</t>
  </si>
  <si>
    <t>Page ______ of ______</t>
  </si>
  <si>
    <t>Additions</t>
  </si>
  <si>
    <t>Project Name/Description</t>
  </si>
  <si>
    <t>For the Period Ended:</t>
  </si>
  <si>
    <t xml:space="preserve">Grand Total  </t>
  </si>
  <si>
    <t>Balance</t>
  </si>
  <si>
    <t>Capitalized</t>
  </si>
  <si>
    <t>Deletions</t>
  </si>
  <si>
    <t>Number/Sub-Number</t>
  </si>
  <si>
    <t>Construction in Progress</t>
  </si>
  <si>
    <t>New Document</t>
  </si>
  <si>
    <t>Document Date</t>
  </si>
  <si>
    <t>Document Type</t>
  </si>
  <si>
    <t>Posting Date</t>
  </si>
  <si>
    <t>Fiscal Period</t>
  </si>
  <si>
    <t>Company Code</t>
  </si>
  <si>
    <t>Currency</t>
  </si>
  <si>
    <t xml:space="preserve">Reference       </t>
  </si>
  <si>
    <t xml:space="preserve">Document Header Text     </t>
  </si>
  <si>
    <t xml:space="preserve">LIV Amount             </t>
  </si>
  <si>
    <t>LIV Baseli</t>
  </si>
  <si>
    <t xml:space="preserve">LIV </t>
  </si>
  <si>
    <t>Posting Key</t>
  </si>
  <si>
    <t xml:space="preserve">Account          </t>
  </si>
  <si>
    <t>Special GL Indicator</t>
  </si>
  <si>
    <t>MDOT Use Only</t>
  </si>
  <si>
    <t>Amount in Document Currency</t>
  </si>
  <si>
    <t>Cost Center</t>
  </si>
  <si>
    <t xml:space="preserve">WBS Element             </t>
  </si>
  <si>
    <t>Internal Order</t>
  </si>
  <si>
    <t xml:space="preserve">Fund      </t>
  </si>
  <si>
    <t>Budget Period</t>
  </si>
  <si>
    <t xml:space="preserve">Functional Area </t>
  </si>
  <si>
    <t xml:space="preserve">Grant               </t>
  </si>
  <si>
    <t>Calculate Tax Indicator</t>
  </si>
  <si>
    <t>Business Area</t>
  </si>
  <si>
    <t xml:space="preserve">Tax Code  </t>
  </si>
  <si>
    <t>Invoice Reference</t>
  </si>
  <si>
    <t xml:space="preserve">Line Item Text                                    </t>
  </si>
  <si>
    <t xml:space="preserve">Disc. Base   </t>
  </si>
  <si>
    <t xml:space="preserve">Contract     </t>
  </si>
  <si>
    <t xml:space="preserve">Tax Amount   </t>
  </si>
  <si>
    <t>Bline Date</t>
  </si>
  <si>
    <t>Payment Method</t>
  </si>
  <si>
    <t>Payment Block</t>
  </si>
  <si>
    <t>Payment Terms</t>
  </si>
  <si>
    <t xml:space="preserve">Assignment Number </t>
  </si>
  <si>
    <t xml:space="preserve">Earmarked </t>
  </si>
  <si>
    <t>Sales Order</t>
  </si>
  <si>
    <t xml:space="preserve">Material          </t>
  </si>
  <si>
    <t xml:space="preserve">Quantity     </t>
  </si>
  <si>
    <t>Transaction Type</t>
  </si>
  <si>
    <t>Privacy Level</t>
  </si>
  <si>
    <t>Pay Mode Acct #</t>
  </si>
  <si>
    <t>Received Date</t>
  </si>
  <si>
    <t>HIPPA Indicator</t>
  </si>
  <si>
    <t xml:space="preserve">SOMS Account #                </t>
  </si>
  <si>
    <t xml:space="preserve">One Time Name  1                   </t>
  </si>
  <si>
    <t xml:space="preserve">One Time Name 2                    </t>
  </si>
  <si>
    <t xml:space="preserve">One Time Name 3                    </t>
  </si>
  <si>
    <t>One Time Postal Code</t>
  </si>
  <si>
    <t xml:space="preserve">One Time City                      </t>
  </si>
  <si>
    <t xml:space="preserve">One Time  House number and street  </t>
  </si>
  <si>
    <t>One Time PO Box</t>
  </si>
  <si>
    <t xml:space="preserve">DOR ONLY            </t>
  </si>
  <si>
    <t xml:space="preserve">DOR ONLY2 </t>
  </si>
  <si>
    <t xml:space="preserve">DOR ONLY3       </t>
  </si>
  <si>
    <t xml:space="preserve">DOR ONLY4  </t>
  </si>
  <si>
    <t>LIV Purchase Order</t>
  </si>
  <si>
    <t>LIV Document Item #</t>
  </si>
  <si>
    <t>LIV Amount Field</t>
  </si>
  <si>
    <t xml:space="preserve">LIV Quantity </t>
  </si>
  <si>
    <t>LIV Final Invoice Indicator</t>
  </si>
  <si>
    <t>LIV Unplanned Delivery Costs</t>
  </si>
  <si>
    <t>Personnel #</t>
  </si>
  <si>
    <t>One time region</t>
  </si>
  <si>
    <t xml:space="preserve">Funds Center    </t>
  </si>
  <si>
    <t>Ledger</t>
  </si>
  <si>
    <t>One time country</t>
  </si>
  <si>
    <t>Y</t>
  </si>
  <si>
    <t>Y0</t>
  </si>
  <si>
    <t>SOMS</t>
  </si>
  <si>
    <t>USD</t>
  </si>
  <si>
    <t>16050001 - CIP Adjustment</t>
  </si>
  <si>
    <t>19902080 - OFR Capital Assets Asset Under Const (Reporting)</t>
  </si>
  <si>
    <t>19902081 - OFR Capital Assets Infrast Under Const (Reporting)</t>
  </si>
  <si>
    <t>2016-A2</t>
  </si>
  <si>
    <t>AGYGAAP</t>
  </si>
  <si>
    <t>Adjustment Account</t>
  </si>
  <si>
    <t>19902020 - OFR Capital Assets Land (Reporting)</t>
  </si>
  <si>
    <t>19902030 - OFR Capital Assets Buildings (Reporting)</t>
  </si>
  <si>
    <t>19902040 - OFR Capital Assets Equipment (Reporting)</t>
  </si>
  <si>
    <t>19902050 - OFR Capital Assets Software (Reporting)</t>
  </si>
  <si>
    <t>19902060 - OFR Capital Assets Land Improvements (Reporting)</t>
  </si>
  <si>
    <t>19902070 - OFR Capital Assets Infrastructure (Reporting)</t>
  </si>
  <si>
    <t>Grant</t>
  </si>
  <si>
    <t>CIP Additions</t>
  </si>
  <si>
    <t>CIP Deletions - Cap</t>
  </si>
  <si>
    <t>CIP Deletions - Exp</t>
  </si>
  <si>
    <t>Authorized Amount</t>
  </si>
  <si>
    <t>MAGIC Account</t>
  </si>
  <si>
    <t>Y1</t>
  </si>
  <si>
    <t>Amount Expensed</t>
  </si>
  <si>
    <t>WBS Element</t>
  </si>
  <si>
    <t>Business Area Name:</t>
  </si>
  <si>
    <t>Instructions</t>
  </si>
  <si>
    <t>Cost Center/Internal Order/ WBS Element</t>
  </si>
  <si>
    <t>Enter the cost object for this transaction.</t>
  </si>
  <si>
    <t>MAGIC grant number (enter NRGRANT if not grant related).</t>
  </si>
  <si>
    <t>JV Upload</t>
  </si>
  <si>
    <t xml:space="preserve">A JV Upload template has been added to this form.  Entering the information indicated on the form (header information and columns A - I), will populate cells within the JV upload section.  The  JV upload section can then be copied to a new spreadsheet and uploaded by following the JV upload procedures provided. </t>
  </si>
  <si>
    <r>
      <t xml:space="preserve">Purpose: </t>
    </r>
    <r>
      <rPr>
        <sz val="9"/>
        <rFont val="Arial"/>
        <family val="2"/>
      </rPr>
      <t>The Construction in Progress form is used to record activity during the year for construction projects not maintained in MAGIC.  Construction in progress represents a temporary capitalization of labor, materials, equipment, and overhead costs of a construction project. When the project is completed, costs in CIP are reclassified to the appropriate asset class or classes.</t>
    </r>
  </si>
  <si>
    <t>The total amount authorized to be spent on the project.</t>
  </si>
  <si>
    <t>Expenditures posted in the current fiscal year.</t>
  </si>
  <si>
    <t>Lapse period accruals for the project.</t>
  </si>
  <si>
    <t>Enter the name or brief description of the project.</t>
  </si>
  <si>
    <t>All agencies except MDOT:
16050001 - CIP Adjustment
MDOT:
Choose the appropriate CIP Account
19902080 - OFR Capital Assets Asset Under Const (Reporting)
19902081 - OFR Capital Assets Infrast Under Const (Reporting)</t>
  </si>
  <si>
    <t>Beginning Balance</t>
  </si>
  <si>
    <t>Enter the Beginning balance for each project. This balance should reconcile across all CIP Projects to the Trial Balance. Contact OFR if you need support for these balances.</t>
  </si>
  <si>
    <t>Enter the accrual amount from the prior year.</t>
  </si>
  <si>
    <t>Current Year Expenditures</t>
  </si>
  <si>
    <t>Current Year Accruals</t>
  </si>
  <si>
    <t>Prior Year Accruals</t>
  </si>
  <si>
    <t>Current Year Epxenditures</t>
  </si>
  <si>
    <t xml:space="preserve">Enter the amounts settled or to be settled to a final asset for this fiscal year. </t>
  </si>
  <si>
    <t>Select the apprropriate adjustment account for the class of asset placed in service.</t>
  </si>
  <si>
    <t>Placed in Service Date</t>
  </si>
  <si>
    <t xml:space="preserve">Enter the date the asset was placed in service. </t>
  </si>
  <si>
    <t>If a project was cancelled or if the final value of the project was below the capitalization threshold, enter the amount to expense rather than capitalize.</t>
  </si>
  <si>
    <t>Formula - DO NOT ENTER (Current Year Expenditures + Current Year Accruals - Prior Year Accruals)</t>
  </si>
  <si>
    <t>Formula - DO NOT ENTER (amount capitalized + amount expensed)</t>
  </si>
  <si>
    <t>Formula - DO NOT ENTER (beginning balance + additions - deletions)</t>
  </si>
  <si>
    <t>Enter the MAGIC Asset Number and Sub-Number for the final asset placed in service this year.</t>
  </si>
  <si>
    <t>Business Area #:</t>
  </si>
  <si>
    <t>Fund #:</t>
  </si>
  <si>
    <t>Form 27.50.25 (Rev. 6/19)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</si>
</sst>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m/dd/yyyy"/>
  </numFmts>
  <fonts count="12">
    <font>
      <sz val="10"/>
      <name val="Arial MT"/>
    </font>
    <font>
      <sz val="10"/>
      <name val="Arial MT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 MT"/>
    </font>
    <font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3"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right"/>
    </xf>
    <xf numFmtId="37" fontId="3" fillId="0" borderId="5" xfId="0" applyNumberFormat="1" applyFont="1" applyBorder="1"/>
    <xf numFmtId="0" fontId="2" fillId="0" borderId="0" xfId="0" quotePrefix="1" applyFont="1" applyAlignment="1">
      <alignment horizontal="center" vertical="top"/>
    </xf>
    <xf numFmtId="41" fontId="3" fillId="2" borderId="1" xfId="0" quotePrefix="1" applyNumberFormat="1" applyFont="1" applyFill="1" applyBorder="1"/>
    <xf numFmtId="41" fontId="3" fillId="2" borderId="15" xfId="0" quotePrefix="1" applyNumberFormat="1" applyFont="1" applyFill="1" applyBorder="1"/>
    <xf numFmtId="41" fontId="3" fillId="2" borderId="16" xfId="0" quotePrefix="1" applyNumberFormat="1" applyFont="1" applyFill="1" applyBorder="1"/>
    <xf numFmtId="49" fontId="0" fillId="0" borderId="0" xfId="0" applyNumberFormat="1" applyAlignment="1" applyProtection="1">
      <alignment vertical="center"/>
      <protection locked="0"/>
    </xf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0" fontId="0" fillId="3" borderId="0" xfId="0" applyFill="1"/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25" xfId="0" applyFont="1" applyBorder="1"/>
    <xf numFmtId="0" fontId="3" fillId="0" borderId="25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49" fontId="7" fillId="0" borderId="7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right"/>
    </xf>
    <xf numFmtId="49" fontId="7" fillId="0" borderId="13" xfId="0" applyNumberFormat="1" applyFont="1" applyBorder="1" applyAlignment="1" applyProtection="1">
      <alignment vertical="center"/>
      <protection locked="0"/>
    </xf>
    <xf numFmtId="0" fontId="6" fillId="0" borderId="7" xfId="0" applyFont="1" applyBorder="1"/>
    <xf numFmtId="49" fontId="8" fillId="0" borderId="13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Protection="1">
      <protection locked="0"/>
    </xf>
    <xf numFmtId="0" fontId="7" fillId="0" borderId="0" xfId="0" applyFont="1" applyAlignment="1">
      <alignment horizontal="right"/>
    </xf>
    <xf numFmtId="0" fontId="9" fillId="0" borderId="0" xfId="1" applyProtection="1">
      <protection locked="0"/>
    </xf>
    <xf numFmtId="0" fontId="11" fillId="0" borderId="26" xfId="1" applyFont="1" applyBorder="1" applyAlignment="1" applyProtection="1">
      <alignment horizontal="justify" vertical="center"/>
      <protection locked="0"/>
    </xf>
    <xf numFmtId="0" fontId="11" fillId="0" borderId="26" xfId="1" applyFont="1" applyBorder="1" applyAlignment="1" applyProtection="1">
      <alignment horizontal="left" vertical="center" wrapText="1"/>
      <protection locked="0"/>
    </xf>
    <xf numFmtId="0" fontId="11" fillId="0" borderId="27" xfId="1" applyFont="1" applyBorder="1" applyAlignment="1" applyProtection="1">
      <alignment horizontal="justify" vertical="center"/>
      <protection locked="0"/>
    </xf>
    <xf numFmtId="0" fontId="11" fillId="0" borderId="27" xfId="1" applyFont="1" applyBorder="1" applyAlignment="1" applyProtection="1">
      <alignment horizontal="left" vertical="center" wrapText="1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11" fillId="3" borderId="0" xfId="1" applyFont="1" applyFill="1" applyAlignment="1" applyProtection="1">
      <alignment horizontal="left" vertical="center" wrapText="1"/>
      <protection locked="0"/>
    </xf>
    <xf numFmtId="0" fontId="9" fillId="0" borderId="0" xfId="1" applyAlignment="1" applyProtection="1">
      <alignment horizontal="left" wrapText="1"/>
      <protection locked="0"/>
    </xf>
    <xf numFmtId="0" fontId="2" fillId="0" borderId="0" xfId="1" applyFont="1" applyAlignment="1">
      <alignment horizontal="center" vertical="center"/>
    </xf>
    <xf numFmtId="0" fontId="10" fillId="0" borderId="7" xfId="1" applyFont="1" applyBorder="1" applyAlignment="1">
      <alignment horizontal="left" vertical="center" wrapText="1"/>
    </xf>
    <xf numFmtId="4" fontId="3" fillId="0" borderId="3" xfId="0" quotePrefix="1" applyNumberFormat="1" applyFont="1" applyBorder="1" applyAlignment="1">
      <alignment vertical="top"/>
    </xf>
    <xf numFmtId="0" fontId="1" fillId="0" borderId="3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3" fillId="0" borderId="2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6" xfId="0" applyFont="1" applyBorder="1" applyProtection="1">
      <protection locked="0"/>
    </xf>
    <xf numFmtId="41" fontId="3" fillId="2" borderId="3" xfId="0" quotePrefix="1" applyNumberFormat="1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4" xfId="0" applyFont="1" applyBorder="1" applyAlignment="1" applyProtection="1">
      <alignment vertical="top"/>
      <protection locked="0"/>
    </xf>
    <xf numFmtId="49" fontId="2" fillId="0" borderId="2" xfId="0" quotePrefix="1" applyNumberFormat="1" applyFont="1" applyBorder="1" applyAlignment="1">
      <alignment horizontal="center" vertical="top"/>
    </xf>
    <xf numFmtId="49" fontId="2" fillId="0" borderId="10" xfId="0" quotePrefix="1" applyNumberFormat="1" applyFont="1" applyBorder="1" applyAlignment="1">
      <alignment horizontal="center"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top"/>
      <protection locked="0"/>
    </xf>
    <xf numFmtId="4" fontId="2" fillId="0" borderId="2" xfId="0" quotePrefix="1" applyNumberFormat="1" applyFont="1" applyBorder="1" applyAlignment="1">
      <alignment horizontal="center" vertical="top"/>
    </xf>
    <xf numFmtId="4" fontId="2" fillId="0" borderId="21" xfId="0" quotePrefix="1" applyNumberFormat="1" applyFont="1" applyBorder="1" applyAlignment="1">
      <alignment horizontal="left" vertical="top"/>
    </xf>
    <xf numFmtId="0" fontId="1" fillId="0" borderId="22" xfId="0" applyFont="1" applyBorder="1" applyAlignment="1" applyProtection="1">
      <alignment vertical="top"/>
      <protection locked="0"/>
    </xf>
    <xf numFmtId="0" fontId="1" fillId="0" borderId="23" xfId="0" applyFont="1" applyBorder="1" applyAlignment="1" applyProtection="1">
      <alignment vertical="top"/>
      <protection locked="0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4" fontId="2" fillId="0" borderId="14" xfId="0" quotePrefix="1" applyNumberFormat="1" applyFont="1" applyBorder="1" applyAlignment="1">
      <alignment horizontal="center" vertical="top"/>
    </xf>
    <xf numFmtId="0" fontId="1" fillId="0" borderId="14" xfId="0" applyFont="1" applyBorder="1" applyAlignment="1" applyProtection="1">
      <alignment vertical="top"/>
      <protection locked="0"/>
    </xf>
    <xf numFmtId="0" fontId="1" fillId="0" borderId="17" xfId="0" applyFont="1" applyBorder="1" applyAlignment="1" applyProtection="1">
      <alignment vertical="top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zoomScale="140" zoomScaleNormal="140" zoomScaleSheetLayoutView="90" workbookViewId="0">
      <selection activeCell="B14" sqref="B14"/>
    </sheetView>
  </sheetViews>
  <sheetFormatPr defaultRowHeight="12.75"/>
  <cols>
    <col min="1" max="1" width="23.28515625" style="39" customWidth="1"/>
    <col min="2" max="2" width="60.140625" style="46" customWidth="1"/>
    <col min="3" max="4" width="8" style="39" customWidth="1"/>
    <col min="5" max="256" width="9.140625" style="39"/>
    <col min="257" max="257" width="23.28515625" style="39" customWidth="1"/>
    <col min="258" max="258" width="60.140625" style="39" customWidth="1"/>
    <col min="259" max="260" width="8" style="39" customWidth="1"/>
    <col min="261" max="512" width="9.140625" style="39"/>
    <col min="513" max="513" width="23.28515625" style="39" customWidth="1"/>
    <col min="514" max="514" width="60.140625" style="39" customWidth="1"/>
    <col min="515" max="516" width="8" style="39" customWidth="1"/>
    <col min="517" max="768" width="9.140625" style="39"/>
    <col min="769" max="769" width="23.28515625" style="39" customWidth="1"/>
    <col min="770" max="770" width="60.140625" style="39" customWidth="1"/>
    <col min="771" max="772" width="8" style="39" customWidth="1"/>
    <col min="773" max="1024" width="9.140625" style="39"/>
    <col min="1025" max="1025" width="23.28515625" style="39" customWidth="1"/>
    <col min="1026" max="1026" width="60.140625" style="39" customWidth="1"/>
    <col min="1027" max="1028" width="8" style="39" customWidth="1"/>
    <col min="1029" max="1280" width="9.140625" style="39"/>
    <col min="1281" max="1281" width="23.28515625" style="39" customWidth="1"/>
    <col min="1282" max="1282" width="60.140625" style="39" customWidth="1"/>
    <col min="1283" max="1284" width="8" style="39" customWidth="1"/>
    <col min="1285" max="1536" width="9.140625" style="39"/>
    <col min="1537" max="1537" width="23.28515625" style="39" customWidth="1"/>
    <col min="1538" max="1538" width="60.140625" style="39" customWidth="1"/>
    <col min="1539" max="1540" width="8" style="39" customWidth="1"/>
    <col min="1541" max="1792" width="9.140625" style="39"/>
    <col min="1793" max="1793" width="23.28515625" style="39" customWidth="1"/>
    <col min="1794" max="1794" width="60.140625" style="39" customWidth="1"/>
    <col min="1795" max="1796" width="8" style="39" customWidth="1"/>
    <col min="1797" max="2048" width="9.140625" style="39"/>
    <col min="2049" max="2049" width="23.28515625" style="39" customWidth="1"/>
    <col min="2050" max="2050" width="60.140625" style="39" customWidth="1"/>
    <col min="2051" max="2052" width="8" style="39" customWidth="1"/>
    <col min="2053" max="2304" width="9.140625" style="39"/>
    <col min="2305" max="2305" width="23.28515625" style="39" customWidth="1"/>
    <col min="2306" max="2306" width="60.140625" style="39" customWidth="1"/>
    <col min="2307" max="2308" width="8" style="39" customWidth="1"/>
    <col min="2309" max="2560" width="9.140625" style="39"/>
    <col min="2561" max="2561" width="23.28515625" style="39" customWidth="1"/>
    <col min="2562" max="2562" width="60.140625" style="39" customWidth="1"/>
    <col min="2563" max="2564" width="8" style="39" customWidth="1"/>
    <col min="2565" max="2816" width="9.140625" style="39"/>
    <col min="2817" max="2817" width="23.28515625" style="39" customWidth="1"/>
    <col min="2818" max="2818" width="60.140625" style="39" customWidth="1"/>
    <col min="2819" max="2820" width="8" style="39" customWidth="1"/>
    <col min="2821" max="3072" width="9.140625" style="39"/>
    <col min="3073" max="3073" width="23.28515625" style="39" customWidth="1"/>
    <col min="3074" max="3074" width="60.140625" style="39" customWidth="1"/>
    <col min="3075" max="3076" width="8" style="39" customWidth="1"/>
    <col min="3077" max="3328" width="9.140625" style="39"/>
    <col min="3329" max="3329" width="23.28515625" style="39" customWidth="1"/>
    <col min="3330" max="3330" width="60.140625" style="39" customWidth="1"/>
    <col min="3331" max="3332" width="8" style="39" customWidth="1"/>
    <col min="3333" max="3584" width="9.140625" style="39"/>
    <col min="3585" max="3585" width="23.28515625" style="39" customWidth="1"/>
    <col min="3586" max="3586" width="60.140625" style="39" customWidth="1"/>
    <col min="3587" max="3588" width="8" style="39" customWidth="1"/>
    <col min="3589" max="3840" width="9.140625" style="39"/>
    <col min="3841" max="3841" width="23.28515625" style="39" customWidth="1"/>
    <col min="3842" max="3842" width="60.140625" style="39" customWidth="1"/>
    <col min="3843" max="3844" width="8" style="39" customWidth="1"/>
    <col min="3845" max="4096" width="9.140625" style="39"/>
    <col min="4097" max="4097" width="23.28515625" style="39" customWidth="1"/>
    <col min="4098" max="4098" width="60.140625" style="39" customWidth="1"/>
    <col min="4099" max="4100" width="8" style="39" customWidth="1"/>
    <col min="4101" max="4352" width="9.140625" style="39"/>
    <col min="4353" max="4353" width="23.28515625" style="39" customWidth="1"/>
    <col min="4354" max="4354" width="60.140625" style="39" customWidth="1"/>
    <col min="4355" max="4356" width="8" style="39" customWidth="1"/>
    <col min="4357" max="4608" width="9.140625" style="39"/>
    <col min="4609" max="4609" width="23.28515625" style="39" customWidth="1"/>
    <col min="4610" max="4610" width="60.140625" style="39" customWidth="1"/>
    <col min="4611" max="4612" width="8" style="39" customWidth="1"/>
    <col min="4613" max="4864" width="9.140625" style="39"/>
    <col min="4865" max="4865" width="23.28515625" style="39" customWidth="1"/>
    <col min="4866" max="4866" width="60.140625" style="39" customWidth="1"/>
    <col min="4867" max="4868" width="8" style="39" customWidth="1"/>
    <col min="4869" max="5120" width="9.140625" style="39"/>
    <col min="5121" max="5121" width="23.28515625" style="39" customWidth="1"/>
    <col min="5122" max="5122" width="60.140625" style="39" customWidth="1"/>
    <col min="5123" max="5124" width="8" style="39" customWidth="1"/>
    <col min="5125" max="5376" width="9.140625" style="39"/>
    <col min="5377" max="5377" width="23.28515625" style="39" customWidth="1"/>
    <col min="5378" max="5378" width="60.140625" style="39" customWidth="1"/>
    <col min="5379" max="5380" width="8" style="39" customWidth="1"/>
    <col min="5381" max="5632" width="9.140625" style="39"/>
    <col min="5633" max="5633" width="23.28515625" style="39" customWidth="1"/>
    <col min="5634" max="5634" width="60.140625" style="39" customWidth="1"/>
    <col min="5635" max="5636" width="8" style="39" customWidth="1"/>
    <col min="5637" max="5888" width="9.140625" style="39"/>
    <col min="5889" max="5889" width="23.28515625" style="39" customWidth="1"/>
    <col min="5890" max="5890" width="60.140625" style="39" customWidth="1"/>
    <col min="5891" max="5892" width="8" style="39" customWidth="1"/>
    <col min="5893" max="6144" width="9.140625" style="39"/>
    <col min="6145" max="6145" width="23.28515625" style="39" customWidth="1"/>
    <col min="6146" max="6146" width="60.140625" style="39" customWidth="1"/>
    <col min="6147" max="6148" width="8" style="39" customWidth="1"/>
    <col min="6149" max="6400" width="9.140625" style="39"/>
    <col min="6401" max="6401" width="23.28515625" style="39" customWidth="1"/>
    <col min="6402" max="6402" width="60.140625" style="39" customWidth="1"/>
    <col min="6403" max="6404" width="8" style="39" customWidth="1"/>
    <col min="6405" max="6656" width="9.140625" style="39"/>
    <col min="6657" max="6657" width="23.28515625" style="39" customWidth="1"/>
    <col min="6658" max="6658" width="60.140625" style="39" customWidth="1"/>
    <col min="6659" max="6660" width="8" style="39" customWidth="1"/>
    <col min="6661" max="6912" width="9.140625" style="39"/>
    <col min="6913" max="6913" width="23.28515625" style="39" customWidth="1"/>
    <col min="6914" max="6914" width="60.140625" style="39" customWidth="1"/>
    <col min="6915" max="6916" width="8" style="39" customWidth="1"/>
    <col min="6917" max="7168" width="9.140625" style="39"/>
    <col min="7169" max="7169" width="23.28515625" style="39" customWidth="1"/>
    <col min="7170" max="7170" width="60.140625" style="39" customWidth="1"/>
    <col min="7171" max="7172" width="8" style="39" customWidth="1"/>
    <col min="7173" max="7424" width="9.140625" style="39"/>
    <col min="7425" max="7425" width="23.28515625" style="39" customWidth="1"/>
    <col min="7426" max="7426" width="60.140625" style="39" customWidth="1"/>
    <col min="7427" max="7428" width="8" style="39" customWidth="1"/>
    <col min="7429" max="7680" width="9.140625" style="39"/>
    <col min="7681" max="7681" width="23.28515625" style="39" customWidth="1"/>
    <col min="7682" max="7682" width="60.140625" style="39" customWidth="1"/>
    <col min="7683" max="7684" width="8" style="39" customWidth="1"/>
    <col min="7685" max="7936" width="9.140625" style="39"/>
    <col min="7937" max="7937" width="23.28515625" style="39" customWidth="1"/>
    <col min="7938" max="7938" width="60.140625" style="39" customWidth="1"/>
    <col min="7939" max="7940" width="8" style="39" customWidth="1"/>
    <col min="7941" max="8192" width="9.140625" style="39"/>
    <col min="8193" max="8193" width="23.28515625" style="39" customWidth="1"/>
    <col min="8194" max="8194" width="60.140625" style="39" customWidth="1"/>
    <col min="8195" max="8196" width="8" style="39" customWidth="1"/>
    <col min="8197" max="8448" width="9.140625" style="39"/>
    <col min="8449" max="8449" width="23.28515625" style="39" customWidth="1"/>
    <col min="8450" max="8450" width="60.140625" style="39" customWidth="1"/>
    <col min="8451" max="8452" width="8" style="39" customWidth="1"/>
    <col min="8453" max="8704" width="9.140625" style="39"/>
    <col min="8705" max="8705" width="23.28515625" style="39" customWidth="1"/>
    <col min="8706" max="8706" width="60.140625" style="39" customWidth="1"/>
    <col min="8707" max="8708" width="8" style="39" customWidth="1"/>
    <col min="8709" max="8960" width="9.140625" style="39"/>
    <col min="8961" max="8961" width="23.28515625" style="39" customWidth="1"/>
    <col min="8962" max="8962" width="60.140625" style="39" customWidth="1"/>
    <col min="8963" max="8964" width="8" style="39" customWidth="1"/>
    <col min="8965" max="9216" width="9.140625" style="39"/>
    <col min="9217" max="9217" width="23.28515625" style="39" customWidth="1"/>
    <col min="9218" max="9218" width="60.140625" style="39" customWidth="1"/>
    <col min="9219" max="9220" width="8" style="39" customWidth="1"/>
    <col min="9221" max="9472" width="9.140625" style="39"/>
    <col min="9473" max="9473" width="23.28515625" style="39" customWidth="1"/>
    <col min="9474" max="9474" width="60.140625" style="39" customWidth="1"/>
    <col min="9475" max="9476" width="8" style="39" customWidth="1"/>
    <col min="9477" max="9728" width="9.140625" style="39"/>
    <col min="9729" max="9729" width="23.28515625" style="39" customWidth="1"/>
    <col min="9730" max="9730" width="60.140625" style="39" customWidth="1"/>
    <col min="9731" max="9732" width="8" style="39" customWidth="1"/>
    <col min="9733" max="9984" width="9.140625" style="39"/>
    <col min="9985" max="9985" width="23.28515625" style="39" customWidth="1"/>
    <col min="9986" max="9986" width="60.140625" style="39" customWidth="1"/>
    <col min="9987" max="9988" width="8" style="39" customWidth="1"/>
    <col min="9989" max="10240" width="9.140625" style="39"/>
    <col min="10241" max="10241" width="23.28515625" style="39" customWidth="1"/>
    <col min="10242" max="10242" width="60.140625" style="39" customWidth="1"/>
    <col min="10243" max="10244" width="8" style="39" customWidth="1"/>
    <col min="10245" max="10496" width="9.140625" style="39"/>
    <col min="10497" max="10497" width="23.28515625" style="39" customWidth="1"/>
    <col min="10498" max="10498" width="60.140625" style="39" customWidth="1"/>
    <col min="10499" max="10500" width="8" style="39" customWidth="1"/>
    <col min="10501" max="10752" width="9.140625" style="39"/>
    <col min="10753" max="10753" width="23.28515625" style="39" customWidth="1"/>
    <col min="10754" max="10754" width="60.140625" style="39" customWidth="1"/>
    <col min="10755" max="10756" width="8" style="39" customWidth="1"/>
    <col min="10757" max="11008" width="9.140625" style="39"/>
    <col min="11009" max="11009" width="23.28515625" style="39" customWidth="1"/>
    <col min="11010" max="11010" width="60.140625" style="39" customWidth="1"/>
    <col min="11011" max="11012" width="8" style="39" customWidth="1"/>
    <col min="11013" max="11264" width="9.140625" style="39"/>
    <col min="11265" max="11265" width="23.28515625" style="39" customWidth="1"/>
    <col min="11266" max="11266" width="60.140625" style="39" customWidth="1"/>
    <col min="11267" max="11268" width="8" style="39" customWidth="1"/>
    <col min="11269" max="11520" width="9.140625" style="39"/>
    <col min="11521" max="11521" width="23.28515625" style="39" customWidth="1"/>
    <col min="11522" max="11522" width="60.140625" style="39" customWidth="1"/>
    <col min="11523" max="11524" width="8" style="39" customWidth="1"/>
    <col min="11525" max="11776" width="9.140625" style="39"/>
    <col min="11777" max="11777" width="23.28515625" style="39" customWidth="1"/>
    <col min="11778" max="11778" width="60.140625" style="39" customWidth="1"/>
    <col min="11779" max="11780" width="8" style="39" customWidth="1"/>
    <col min="11781" max="12032" width="9.140625" style="39"/>
    <col min="12033" max="12033" width="23.28515625" style="39" customWidth="1"/>
    <col min="12034" max="12034" width="60.140625" style="39" customWidth="1"/>
    <col min="12035" max="12036" width="8" style="39" customWidth="1"/>
    <col min="12037" max="12288" width="9.140625" style="39"/>
    <col min="12289" max="12289" width="23.28515625" style="39" customWidth="1"/>
    <col min="12290" max="12290" width="60.140625" style="39" customWidth="1"/>
    <col min="12291" max="12292" width="8" style="39" customWidth="1"/>
    <col min="12293" max="12544" width="9.140625" style="39"/>
    <col min="12545" max="12545" width="23.28515625" style="39" customWidth="1"/>
    <col min="12546" max="12546" width="60.140625" style="39" customWidth="1"/>
    <col min="12547" max="12548" width="8" style="39" customWidth="1"/>
    <col min="12549" max="12800" width="9.140625" style="39"/>
    <col min="12801" max="12801" width="23.28515625" style="39" customWidth="1"/>
    <col min="12802" max="12802" width="60.140625" style="39" customWidth="1"/>
    <col min="12803" max="12804" width="8" style="39" customWidth="1"/>
    <col min="12805" max="13056" width="9.140625" style="39"/>
    <col min="13057" max="13057" width="23.28515625" style="39" customWidth="1"/>
    <col min="13058" max="13058" width="60.140625" style="39" customWidth="1"/>
    <col min="13059" max="13060" width="8" style="39" customWidth="1"/>
    <col min="13061" max="13312" width="9.140625" style="39"/>
    <col min="13313" max="13313" width="23.28515625" style="39" customWidth="1"/>
    <col min="13314" max="13314" width="60.140625" style="39" customWidth="1"/>
    <col min="13315" max="13316" width="8" style="39" customWidth="1"/>
    <col min="13317" max="13568" width="9.140625" style="39"/>
    <col min="13569" max="13569" width="23.28515625" style="39" customWidth="1"/>
    <col min="13570" max="13570" width="60.140625" style="39" customWidth="1"/>
    <col min="13571" max="13572" width="8" style="39" customWidth="1"/>
    <col min="13573" max="13824" width="9.140625" style="39"/>
    <col min="13825" max="13825" width="23.28515625" style="39" customWidth="1"/>
    <col min="13826" max="13826" width="60.140625" style="39" customWidth="1"/>
    <col min="13827" max="13828" width="8" style="39" customWidth="1"/>
    <col min="13829" max="14080" width="9.140625" style="39"/>
    <col min="14081" max="14081" width="23.28515625" style="39" customWidth="1"/>
    <col min="14082" max="14082" width="60.140625" style="39" customWidth="1"/>
    <col min="14083" max="14084" width="8" style="39" customWidth="1"/>
    <col min="14085" max="14336" width="9.140625" style="39"/>
    <col min="14337" max="14337" width="23.28515625" style="39" customWidth="1"/>
    <col min="14338" max="14338" width="60.140625" style="39" customWidth="1"/>
    <col min="14339" max="14340" width="8" style="39" customWidth="1"/>
    <col min="14341" max="14592" width="9.140625" style="39"/>
    <col min="14593" max="14593" width="23.28515625" style="39" customWidth="1"/>
    <col min="14594" max="14594" width="60.140625" style="39" customWidth="1"/>
    <col min="14595" max="14596" width="8" style="39" customWidth="1"/>
    <col min="14597" max="14848" width="9.140625" style="39"/>
    <col min="14849" max="14849" width="23.28515625" style="39" customWidth="1"/>
    <col min="14850" max="14850" width="60.140625" style="39" customWidth="1"/>
    <col min="14851" max="14852" width="8" style="39" customWidth="1"/>
    <col min="14853" max="15104" width="9.140625" style="39"/>
    <col min="15105" max="15105" width="23.28515625" style="39" customWidth="1"/>
    <col min="15106" max="15106" width="60.140625" style="39" customWidth="1"/>
    <col min="15107" max="15108" width="8" style="39" customWidth="1"/>
    <col min="15109" max="15360" width="9.140625" style="39"/>
    <col min="15361" max="15361" width="23.28515625" style="39" customWidth="1"/>
    <col min="15362" max="15362" width="60.140625" style="39" customWidth="1"/>
    <col min="15363" max="15364" width="8" style="39" customWidth="1"/>
    <col min="15365" max="15616" width="9.140625" style="39"/>
    <col min="15617" max="15617" width="23.28515625" style="39" customWidth="1"/>
    <col min="15618" max="15618" width="60.140625" style="39" customWidth="1"/>
    <col min="15619" max="15620" width="8" style="39" customWidth="1"/>
    <col min="15621" max="15872" width="9.140625" style="39"/>
    <col min="15873" max="15873" width="23.28515625" style="39" customWidth="1"/>
    <col min="15874" max="15874" width="60.140625" style="39" customWidth="1"/>
    <col min="15875" max="15876" width="8" style="39" customWidth="1"/>
    <col min="15877" max="16128" width="9.140625" style="39"/>
    <col min="16129" max="16129" width="23.28515625" style="39" customWidth="1"/>
    <col min="16130" max="16130" width="60.140625" style="39" customWidth="1"/>
    <col min="16131" max="16132" width="8" style="39" customWidth="1"/>
    <col min="16133" max="16384" width="9.140625" style="39"/>
  </cols>
  <sheetData>
    <row r="1" spans="1:2" ht="27" customHeight="1">
      <c r="A1" s="47" t="str">
        <f>+'Schedule 27.50.25'!I1</f>
        <v>Construction in Progress</v>
      </c>
      <c r="B1" s="47"/>
    </row>
    <row r="2" spans="1:2" ht="20.25" customHeight="1">
      <c r="A2" s="47" t="s">
        <v>106</v>
      </c>
      <c r="B2" s="47"/>
    </row>
    <row r="3" spans="1:2" ht="63.75" customHeight="1">
      <c r="A3" s="48" t="s">
        <v>112</v>
      </c>
      <c r="B3" s="48"/>
    </row>
    <row r="4" spans="1:2" ht="32.25" customHeight="1">
      <c r="A4" s="40" t="s">
        <v>3</v>
      </c>
      <c r="B4" s="41" t="s">
        <v>116</v>
      </c>
    </row>
    <row r="5" spans="1:2" ht="32.25" customHeight="1">
      <c r="A5" s="42" t="s">
        <v>100</v>
      </c>
      <c r="B5" s="43" t="s">
        <v>113</v>
      </c>
    </row>
    <row r="6" spans="1:2" ht="84">
      <c r="A6" s="42" t="s">
        <v>101</v>
      </c>
      <c r="B6" s="43" t="s">
        <v>117</v>
      </c>
    </row>
    <row r="7" spans="1:2" ht="36">
      <c r="A7" s="42" t="s">
        <v>118</v>
      </c>
      <c r="B7" s="43" t="s">
        <v>119</v>
      </c>
    </row>
    <row r="8" spans="1:2" ht="32.25" customHeight="1">
      <c r="A8" s="42" t="s">
        <v>121</v>
      </c>
      <c r="B8" s="43" t="s">
        <v>114</v>
      </c>
    </row>
    <row r="9" spans="1:2" ht="32.25" customHeight="1">
      <c r="A9" s="43" t="s">
        <v>122</v>
      </c>
      <c r="B9" s="43" t="s">
        <v>115</v>
      </c>
    </row>
    <row r="10" spans="1:2" ht="32.25" customHeight="1">
      <c r="A10" s="43" t="s">
        <v>123</v>
      </c>
      <c r="B10" s="43" t="s">
        <v>120</v>
      </c>
    </row>
    <row r="11" spans="1:2" ht="32.25" customHeight="1">
      <c r="A11" s="43" t="s">
        <v>2</v>
      </c>
      <c r="B11" s="43" t="s">
        <v>130</v>
      </c>
    </row>
    <row r="12" spans="1:2" ht="32.25" customHeight="1">
      <c r="A12" s="43" t="s">
        <v>7</v>
      </c>
      <c r="B12" s="43" t="s">
        <v>125</v>
      </c>
    </row>
    <row r="13" spans="1:2" ht="32.25" customHeight="1">
      <c r="A13" s="43" t="s">
        <v>9</v>
      </c>
      <c r="B13" s="43" t="s">
        <v>133</v>
      </c>
    </row>
    <row r="14" spans="1:2" ht="32.25" customHeight="1">
      <c r="A14" s="43" t="s">
        <v>89</v>
      </c>
      <c r="B14" s="43" t="s">
        <v>126</v>
      </c>
    </row>
    <row r="15" spans="1:2" ht="32.25" customHeight="1">
      <c r="A15" s="43" t="s">
        <v>127</v>
      </c>
      <c r="B15" s="43" t="s">
        <v>128</v>
      </c>
    </row>
    <row r="16" spans="1:2" ht="32.25" customHeight="1">
      <c r="A16" s="43" t="s">
        <v>103</v>
      </c>
      <c r="B16" s="43" t="s">
        <v>129</v>
      </c>
    </row>
    <row r="17" spans="1:2" ht="32.25" customHeight="1">
      <c r="A17" s="43" t="s">
        <v>8</v>
      </c>
      <c r="B17" s="43" t="s">
        <v>131</v>
      </c>
    </row>
    <row r="18" spans="1:2" ht="32.25" customHeight="1">
      <c r="A18" s="43" t="s">
        <v>6</v>
      </c>
      <c r="B18" s="43" t="s">
        <v>132</v>
      </c>
    </row>
    <row r="19" spans="1:2" ht="32.25" customHeight="1">
      <c r="A19" s="43" t="s">
        <v>107</v>
      </c>
      <c r="B19" s="43" t="s">
        <v>108</v>
      </c>
    </row>
    <row r="20" spans="1:2" ht="32.25" customHeight="1">
      <c r="A20" s="43" t="s">
        <v>96</v>
      </c>
      <c r="B20" s="43" t="s">
        <v>109</v>
      </c>
    </row>
    <row r="22" spans="1:2" ht="57.75" customHeight="1">
      <c r="A22" s="44" t="s">
        <v>110</v>
      </c>
      <c r="B22" s="45" t="s">
        <v>111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CL57"/>
  <sheetViews>
    <sheetView showOutlineSymbols="0" zoomScale="80" zoomScaleNormal="80" workbookViewId="0">
      <selection activeCell="A2" sqref="A2"/>
    </sheetView>
  </sheetViews>
  <sheetFormatPr defaultColWidth="10.5703125" defaultRowHeight="12.75"/>
  <cols>
    <col min="1" max="1" width="29.28515625" style="3" customWidth="1"/>
    <col min="2" max="2" width="21.42578125" style="3" customWidth="1"/>
    <col min="3" max="3" width="19.140625" style="3" customWidth="1"/>
    <col min="4" max="4" width="27.85546875" style="3" customWidth="1"/>
    <col min="5" max="5" width="16.42578125" style="3" customWidth="1"/>
    <col min="6" max="6" width="14.85546875" style="3" customWidth="1"/>
    <col min="7" max="8" width="13.85546875" style="3" customWidth="1"/>
    <col min="9" max="11" width="16.42578125" style="3" customWidth="1"/>
    <col min="12" max="12" width="45.5703125" style="3" customWidth="1"/>
    <col min="13" max="13" width="14.140625" style="3" customWidth="1"/>
    <col min="14" max="16" width="16.42578125" style="3" customWidth="1"/>
    <col min="17" max="17" width="13.140625" style="3" customWidth="1"/>
    <col min="18" max="18" width="12.7109375" style="3" customWidth="1"/>
    <col min="19" max="19" width="19.140625" style="3" customWidth="1"/>
    <col min="20" max="20" width="9.5703125" style="3" customWidth="1"/>
    <col min="21" max="21" width="24.5703125" style="3" customWidth="1"/>
    <col min="22" max="22" width="13.28515625" style="3" customWidth="1"/>
    <col min="23" max="23" width="10.28515625" style="3" customWidth="1"/>
    <col min="24" max="24" width="10.140625" style="3" customWidth="1"/>
    <col min="25" max="25" width="10.28515625" style="3" customWidth="1"/>
    <col min="26" max="26" width="6.28515625" style="3" customWidth="1"/>
    <col min="27" max="27" width="9.42578125" style="3" customWidth="1"/>
    <col min="28" max="28" width="8.7109375" style="3" customWidth="1"/>
    <col min="29" max="29" width="17.42578125" style="3" customWidth="1"/>
    <col min="30" max="30" width="26.140625" style="3" customWidth="1"/>
    <col min="31" max="31" width="10.42578125" style="3" customWidth="1"/>
    <col min="32" max="32" width="9.28515625" style="3" customWidth="1"/>
    <col min="33" max="33" width="3.7109375" style="3" customWidth="1"/>
    <col min="34" max="34" width="8.28515625" style="3" customWidth="1"/>
    <col min="35" max="35" width="9.28515625" style="3" customWidth="1"/>
    <col min="36" max="36" width="9.85546875" style="3" customWidth="1"/>
    <col min="37" max="37" width="9.7109375" style="3" customWidth="1"/>
    <col min="38" max="38" width="18.85546875" style="3" customWidth="1"/>
    <col min="39" max="39" width="12" style="3" customWidth="1"/>
    <col min="40" max="40" width="12.28515625" style="3" customWidth="1"/>
    <col min="41" max="41" width="11.7109375" style="3" customWidth="1"/>
    <col min="42" max="42" width="11.5703125" style="3" customWidth="1"/>
    <col min="43" max="43" width="8" style="3" customWidth="1"/>
    <col min="44" max="44" width="9.28515625" style="3" customWidth="1"/>
    <col min="45" max="45" width="6.28515625" style="3" customWidth="1"/>
    <col min="46" max="46" width="13.28515625" style="3" customWidth="1"/>
    <col min="47" max="47" width="11.28515625" style="3" customWidth="1"/>
    <col min="48" max="48" width="8.7109375" style="3" customWidth="1"/>
    <col min="49" max="49" width="9.42578125" style="3" customWidth="1"/>
    <col min="50" max="50" width="31.42578125" style="3" customWidth="1"/>
    <col min="51" max="51" width="9.85546875" style="3" customWidth="1"/>
    <col min="52" max="52" width="7.85546875" style="3" customWidth="1"/>
    <col min="53" max="53" width="10.42578125" style="3" customWidth="1"/>
    <col min="54" max="54" width="9.28515625" style="3" customWidth="1"/>
    <col min="55" max="57" width="8.140625" style="3" customWidth="1"/>
    <col min="58" max="58" width="10" style="3" customWidth="1"/>
    <col min="59" max="59" width="9.85546875" style="3" customWidth="1"/>
    <col min="60" max="60" width="5.7109375" style="3" customWidth="1"/>
    <col min="61" max="61" width="7.28515625" style="3" customWidth="1"/>
    <col min="62" max="62" width="7.7109375" style="3" customWidth="1"/>
    <col min="63" max="63" width="10.42578125" style="3" customWidth="1"/>
    <col min="64" max="64" width="7.140625" style="3" customWidth="1"/>
    <col min="65" max="65" width="9.28515625" style="3" customWidth="1"/>
    <col min="66" max="66" width="8.42578125" style="3" customWidth="1"/>
    <col min="67" max="67" width="8.140625" style="3" customWidth="1"/>
    <col min="68" max="68" width="9.28515625" style="3" customWidth="1"/>
    <col min="69" max="71" width="8.7109375" style="3" customWidth="1"/>
    <col min="72" max="72" width="17.7109375" style="3" customWidth="1"/>
    <col min="73" max="73" width="8.7109375" style="3" customWidth="1"/>
    <col min="74" max="74" width="17.85546875" style="3" customWidth="1"/>
    <col min="75" max="75" width="8.7109375" style="3" customWidth="1"/>
    <col min="76" max="76" width="10.28515625" style="3" customWidth="1"/>
    <col min="77" max="79" width="6.7109375" style="3" customWidth="1"/>
    <col min="80" max="80" width="12.42578125" style="3" customWidth="1"/>
    <col min="81" max="81" width="14.28515625" style="3" customWidth="1"/>
    <col min="82" max="82" width="10.42578125" style="3" customWidth="1"/>
    <col min="83" max="83" width="7.7109375" style="3" customWidth="1"/>
    <col min="84" max="84" width="15.85546875" style="3" customWidth="1"/>
    <col min="85" max="85" width="18.5703125" style="3" customWidth="1"/>
    <col min="86" max="86" width="9.140625" style="3" customWidth="1"/>
    <col min="87" max="87" width="8.28515625" style="3" customWidth="1"/>
    <col min="88" max="88" width="6.42578125" style="3" customWidth="1"/>
    <col min="89" max="89" width="6.7109375" style="3" customWidth="1"/>
    <col min="90" max="90" width="8.28515625" style="3" customWidth="1"/>
    <col min="91" max="16384" width="10.5703125" style="3"/>
  </cols>
  <sheetData>
    <row r="1" spans="1:90" ht="20.100000000000001" customHeight="1">
      <c r="A1" s="28" t="s">
        <v>136</v>
      </c>
      <c r="B1" s="28"/>
      <c r="C1" s="29"/>
      <c r="D1" s="30"/>
      <c r="E1" s="31"/>
      <c r="F1" s="26"/>
      <c r="G1" s="27"/>
      <c r="H1" s="27"/>
      <c r="I1" s="30" t="s">
        <v>10</v>
      </c>
      <c r="J1"/>
      <c r="K1"/>
      <c r="L1"/>
      <c r="M1"/>
      <c r="N1"/>
      <c r="O1"/>
      <c r="P1"/>
      <c r="Q1" s="2"/>
      <c r="S1" s="1"/>
      <c r="T1" s="1"/>
      <c r="U1" s="1"/>
      <c r="V1" s="1"/>
      <c r="W1" s="1"/>
      <c r="X1" s="1"/>
    </row>
    <row r="2" spans="1:90" ht="20.100000000000001" customHeight="1">
      <c r="A2" s="30" t="s">
        <v>135</v>
      </c>
      <c r="B2" s="32"/>
      <c r="C2" s="33"/>
      <c r="D2" s="33"/>
      <c r="E2" s="28"/>
      <c r="F2" s="25"/>
      <c r="G2" s="25"/>
      <c r="H2" s="25"/>
      <c r="I2" s="6"/>
      <c r="J2" s="6"/>
      <c r="K2" s="6"/>
      <c r="L2" s="12"/>
      <c r="Q2" s="2"/>
      <c r="R2" s="1"/>
      <c r="S2" s="1"/>
      <c r="T2" s="1"/>
      <c r="U2" s="1"/>
      <c r="V2" s="1"/>
      <c r="W2" s="1"/>
      <c r="X2" s="1"/>
    </row>
    <row r="3" spans="1:90" ht="20.100000000000001" customHeight="1">
      <c r="A3" s="30" t="s">
        <v>134</v>
      </c>
      <c r="B3" s="34"/>
      <c r="D3" s="33" t="s">
        <v>105</v>
      </c>
      <c r="E3" s="35"/>
      <c r="F3" s="37"/>
      <c r="G3" s="37"/>
      <c r="H3" s="25"/>
      <c r="I3" s="6"/>
      <c r="J3" s="6"/>
      <c r="K3" s="6"/>
      <c r="L3" s="12"/>
      <c r="Q3" s="2"/>
      <c r="R3" s="1"/>
      <c r="S3" s="1"/>
      <c r="T3" s="1"/>
      <c r="U3" s="1"/>
      <c r="V3" s="1"/>
      <c r="W3" s="1"/>
      <c r="X3" s="1"/>
    </row>
    <row r="4" spans="1:90" ht="20.100000000000001" customHeight="1">
      <c r="A4" s="30" t="s">
        <v>4</v>
      </c>
      <c r="B4" s="36"/>
      <c r="C4" s="33"/>
      <c r="D4" s="33"/>
      <c r="E4" s="28"/>
      <c r="F4" s="25"/>
      <c r="G4" s="25"/>
      <c r="H4" s="25"/>
      <c r="I4" s="6"/>
      <c r="J4" s="6"/>
      <c r="K4" s="6"/>
      <c r="L4" s="12"/>
      <c r="Q4" s="2"/>
      <c r="R4" s="1"/>
      <c r="S4" s="1"/>
      <c r="T4" s="1"/>
      <c r="U4" s="1"/>
      <c r="V4" s="1"/>
      <c r="W4" s="1"/>
      <c r="X4" s="1"/>
    </row>
    <row r="5" spans="1:90" ht="20.100000000000001" customHeight="1">
      <c r="A5" s="30" t="s">
        <v>0</v>
      </c>
      <c r="B5" s="36"/>
      <c r="C5" s="33"/>
      <c r="D5" s="33"/>
      <c r="E5" s="28"/>
      <c r="F5" s="25"/>
      <c r="G5" s="25"/>
      <c r="H5" s="25"/>
      <c r="I5" s="6"/>
      <c r="J5" s="6"/>
      <c r="K5" s="6"/>
      <c r="L5" s="12"/>
      <c r="Q5" s="2"/>
      <c r="R5" s="1"/>
      <c r="S5" s="1"/>
      <c r="T5" s="1"/>
      <c r="U5" s="1"/>
      <c r="V5" s="1"/>
      <c r="W5" s="1"/>
      <c r="X5" s="1"/>
    </row>
    <row r="6" spans="1:90" ht="8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1"/>
      <c r="S6" s="1"/>
      <c r="T6" s="1"/>
      <c r="U6" s="1"/>
      <c r="V6" s="1"/>
      <c r="W6" s="1"/>
      <c r="X6" s="1"/>
    </row>
    <row r="7" spans="1:90" ht="38.25">
      <c r="A7" s="21" t="s">
        <v>3</v>
      </c>
      <c r="B7" s="22"/>
      <c r="C7" s="20" t="s">
        <v>100</v>
      </c>
      <c r="D7" s="20" t="s">
        <v>101</v>
      </c>
      <c r="E7" s="20" t="s">
        <v>118</v>
      </c>
      <c r="F7" s="20" t="s">
        <v>124</v>
      </c>
      <c r="G7" s="20" t="s">
        <v>122</v>
      </c>
      <c r="H7" s="20" t="s">
        <v>123</v>
      </c>
      <c r="I7" s="20" t="s">
        <v>2</v>
      </c>
      <c r="J7" s="20" t="s">
        <v>7</v>
      </c>
      <c r="K7" s="20" t="s">
        <v>9</v>
      </c>
      <c r="L7" s="20" t="s">
        <v>89</v>
      </c>
      <c r="M7" s="20" t="s">
        <v>127</v>
      </c>
      <c r="N7" s="20" t="s">
        <v>103</v>
      </c>
      <c r="O7" s="20" t="s">
        <v>8</v>
      </c>
      <c r="P7" s="20" t="s">
        <v>6</v>
      </c>
      <c r="Q7" s="20" t="s">
        <v>28</v>
      </c>
      <c r="R7" s="20" t="s">
        <v>30</v>
      </c>
      <c r="S7" s="20" t="s">
        <v>104</v>
      </c>
      <c r="T7" s="20" t="s">
        <v>96</v>
      </c>
      <c r="U7" s="1"/>
      <c r="V7" s="13" t="s">
        <v>11</v>
      </c>
      <c r="W7" s="14" t="s">
        <v>12</v>
      </c>
      <c r="X7" s="13" t="s">
        <v>13</v>
      </c>
      <c r="Y7" s="14" t="s">
        <v>14</v>
      </c>
      <c r="Z7" s="13" t="s">
        <v>15</v>
      </c>
      <c r="AA7" s="13" t="s">
        <v>16</v>
      </c>
      <c r="AB7" s="19" t="s">
        <v>17</v>
      </c>
      <c r="AC7" s="13" t="s">
        <v>18</v>
      </c>
      <c r="AD7" s="13" t="s">
        <v>19</v>
      </c>
      <c r="AE7" s="15" t="s">
        <v>20</v>
      </c>
      <c r="AF7" s="15" t="s">
        <v>21</v>
      </c>
      <c r="AG7" s="15" t="s">
        <v>22</v>
      </c>
      <c r="AH7" s="13" t="s">
        <v>23</v>
      </c>
      <c r="AI7" s="13" t="s">
        <v>24</v>
      </c>
      <c r="AJ7" s="15" t="s">
        <v>25</v>
      </c>
      <c r="AK7" s="15" t="s">
        <v>26</v>
      </c>
      <c r="AL7" s="13" t="s">
        <v>27</v>
      </c>
      <c r="AM7" s="13" t="s">
        <v>28</v>
      </c>
      <c r="AN7" s="15" t="s">
        <v>29</v>
      </c>
      <c r="AO7" s="15" t="s">
        <v>30</v>
      </c>
      <c r="AP7" s="13" t="s">
        <v>31</v>
      </c>
      <c r="AQ7" s="13" t="s">
        <v>32</v>
      </c>
      <c r="AR7" s="15" t="s">
        <v>33</v>
      </c>
      <c r="AS7" s="13" t="s">
        <v>34</v>
      </c>
      <c r="AT7" s="15" t="s">
        <v>35</v>
      </c>
      <c r="AU7" s="13" t="s">
        <v>36</v>
      </c>
      <c r="AV7" s="15" t="s">
        <v>37</v>
      </c>
      <c r="AW7" s="15" t="s">
        <v>38</v>
      </c>
      <c r="AX7" s="13" t="s">
        <v>39</v>
      </c>
      <c r="AY7" s="15" t="s">
        <v>40</v>
      </c>
      <c r="AZ7" s="15" t="s">
        <v>41</v>
      </c>
      <c r="BA7" s="15" t="s">
        <v>42</v>
      </c>
      <c r="BB7" s="15" t="s">
        <v>43</v>
      </c>
      <c r="BC7" s="15" t="s">
        <v>44</v>
      </c>
      <c r="BD7" s="15" t="s">
        <v>45</v>
      </c>
      <c r="BE7" s="15" t="s">
        <v>46</v>
      </c>
      <c r="BF7" s="13" t="s">
        <v>47</v>
      </c>
      <c r="BG7" s="15" t="s">
        <v>48</v>
      </c>
      <c r="BH7" s="15" t="s">
        <v>49</v>
      </c>
      <c r="BI7" s="15" t="s">
        <v>50</v>
      </c>
      <c r="BJ7" s="15" t="s">
        <v>51</v>
      </c>
      <c r="BK7" s="15" t="s">
        <v>52</v>
      </c>
      <c r="BL7" s="15" t="s">
        <v>53</v>
      </c>
      <c r="BM7" s="15" t="s">
        <v>54</v>
      </c>
      <c r="BN7" s="15" t="s">
        <v>55</v>
      </c>
      <c r="BO7" s="15" t="s">
        <v>56</v>
      </c>
      <c r="BP7" s="15" t="s">
        <v>57</v>
      </c>
      <c r="BQ7" s="15" t="s">
        <v>58</v>
      </c>
      <c r="BR7" s="15" t="s">
        <v>59</v>
      </c>
      <c r="BS7" s="15" t="s">
        <v>60</v>
      </c>
      <c r="BT7" s="15" t="s">
        <v>61</v>
      </c>
      <c r="BU7" s="15" t="s">
        <v>62</v>
      </c>
      <c r="BV7" s="15" t="s">
        <v>63</v>
      </c>
      <c r="BW7" s="15" t="s">
        <v>64</v>
      </c>
      <c r="BX7" s="15" t="s">
        <v>65</v>
      </c>
      <c r="BY7" s="15" t="s">
        <v>66</v>
      </c>
      <c r="BZ7" s="15" t="s">
        <v>67</v>
      </c>
      <c r="CA7" s="15" t="s">
        <v>68</v>
      </c>
      <c r="CB7" s="15" t="s">
        <v>69</v>
      </c>
      <c r="CC7" s="15" t="s">
        <v>70</v>
      </c>
      <c r="CD7" s="15" t="s">
        <v>71</v>
      </c>
      <c r="CE7" s="15" t="s">
        <v>72</v>
      </c>
      <c r="CF7" s="15" t="s">
        <v>73</v>
      </c>
      <c r="CG7" s="15" t="s">
        <v>74</v>
      </c>
      <c r="CH7" s="15" t="s">
        <v>75</v>
      </c>
      <c r="CI7" s="15" t="s">
        <v>76</v>
      </c>
      <c r="CJ7" s="15" t="s">
        <v>77</v>
      </c>
      <c r="CK7" s="15" t="s">
        <v>78</v>
      </c>
      <c r="CL7" s="15" t="s">
        <v>79</v>
      </c>
    </row>
    <row r="8" spans="1:90" ht="17.100000000000001" customHeight="1">
      <c r="A8" s="58"/>
      <c r="B8" s="59"/>
      <c r="C8" s="64"/>
      <c r="D8" s="65"/>
      <c r="E8" s="70"/>
      <c r="F8" s="49"/>
      <c r="G8" s="49"/>
      <c r="H8" s="49"/>
      <c r="I8" s="55">
        <f>+F8+G8-H8</f>
        <v>0</v>
      </c>
      <c r="J8" s="49"/>
      <c r="K8" s="49"/>
      <c r="L8" s="49"/>
      <c r="M8" s="49"/>
      <c r="N8" s="49"/>
      <c r="O8" s="55">
        <f>+J8+N8</f>
        <v>0</v>
      </c>
      <c r="P8" s="55"/>
      <c r="Q8" s="56"/>
      <c r="R8" s="57"/>
      <c r="S8" s="57"/>
      <c r="T8" s="52"/>
      <c r="V8" s="3" t="s">
        <v>80</v>
      </c>
      <c r="W8" s="16">
        <v>42551</v>
      </c>
      <c r="X8" s="3" t="s">
        <v>81</v>
      </c>
      <c r="Y8" s="16">
        <f>W8</f>
        <v>42551</v>
      </c>
      <c r="Z8" s="3">
        <v>13</v>
      </c>
      <c r="AA8" s="3" t="s">
        <v>82</v>
      </c>
      <c r="AB8" s="3" t="s">
        <v>83</v>
      </c>
      <c r="AC8" s="3" t="s">
        <v>97</v>
      </c>
      <c r="AD8" s="3" t="str">
        <f>$I$1&amp;" 2016"</f>
        <v>Construction in Progress 2016</v>
      </c>
      <c r="AH8" s="3">
        <v>40</v>
      </c>
      <c r="AI8" s="3" t="str">
        <f>LEFT(D8,8)</f>
        <v/>
      </c>
      <c r="AL8" s="18">
        <f>I8</f>
        <v>0</v>
      </c>
      <c r="AP8" s="17">
        <f>$B$2</f>
        <v>0</v>
      </c>
      <c r="AQ8" s="3" t="s">
        <v>87</v>
      </c>
      <c r="AS8" s="3" t="str">
        <f>IF(T8="","",T8)</f>
        <v/>
      </c>
      <c r="AU8" s="17">
        <f>$B$3</f>
        <v>0</v>
      </c>
      <c r="AX8" s="17">
        <f>A8</f>
        <v>0</v>
      </c>
      <c r="BF8" s="3" t="s">
        <v>88</v>
      </c>
    </row>
    <row r="9" spans="1:90" ht="17.100000000000001" customHeight="1">
      <c r="A9" s="60"/>
      <c r="B9" s="61"/>
      <c r="C9" s="60"/>
      <c r="D9" s="66"/>
      <c r="E9" s="7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3"/>
      <c r="W9" s="16">
        <f t="shared" ref="W9:AD9" si="0">W8</f>
        <v>42551</v>
      </c>
      <c r="X9" s="16" t="str">
        <f t="shared" si="0"/>
        <v>Y0</v>
      </c>
      <c r="Y9" s="16">
        <f t="shared" si="0"/>
        <v>42551</v>
      </c>
      <c r="Z9" s="3">
        <f t="shared" si="0"/>
        <v>13</v>
      </c>
      <c r="AA9" s="3" t="str">
        <f t="shared" si="0"/>
        <v>SOMS</v>
      </c>
      <c r="AB9" s="3" t="str">
        <f t="shared" si="0"/>
        <v>USD</v>
      </c>
      <c r="AC9" s="3" t="str">
        <f t="shared" si="0"/>
        <v>CIP Additions</v>
      </c>
      <c r="AD9" s="3" t="str">
        <f t="shared" si="0"/>
        <v>Construction in Progress 2016</v>
      </c>
      <c r="AH9" s="3">
        <v>50</v>
      </c>
      <c r="AI9" s="3">
        <v>89991510</v>
      </c>
      <c r="AL9" s="18">
        <f>AL8</f>
        <v>0</v>
      </c>
      <c r="AM9" s="3" t="str">
        <f>IF(Q8&lt;&gt;"",Q8,"")</f>
        <v/>
      </c>
      <c r="AN9" s="3" t="str">
        <f>IF(S8&lt;&gt;"",S8,"")</f>
        <v/>
      </c>
      <c r="AO9" s="3" t="str">
        <f>IF(R8&lt;&gt;"",R8,"")</f>
        <v/>
      </c>
      <c r="AP9" s="3">
        <f t="shared" ref="AP9:AQ13" si="1">AP8</f>
        <v>0</v>
      </c>
      <c r="AQ9" s="3" t="str">
        <f t="shared" si="1"/>
        <v>2016-A2</v>
      </c>
      <c r="AS9" s="3" t="str">
        <f>AS8</f>
        <v/>
      </c>
      <c r="AU9" s="3">
        <f>AU8</f>
        <v>0</v>
      </c>
      <c r="AX9" s="3">
        <f>AX8</f>
        <v>0</v>
      </c>
      <c r="BF9" s="3" t="str">
        <f>BF8</f>
        <v>AGYGAAP</v>
      </c>
    </row>
    <row r="10" spans="1:90" ht="17.100000000000001" customHeight="1">
      <c r="A10" s="60"/>
      <c r="B10" s="61"/>
      <c r="C10" s="60"/>
      <c r="D10" s="66"/>
      <c r="E10" s="7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3"/>
      <c r="V10" s="3" t="s">
        <v>80</v>
      </c>
      <c r="W10" s="16">
        <f>W9</f>
        <v>42551</v>
      </c>
      <c r="X10" s="16" t="s">
        <v>102</v>
      </c>
      <c r="Y10" s="16">
        <f t="shared" ref="Y10:AB13" si="2">Y9</f>
        <v>42551</v>
      </c>
      <c r="Z10" s="3">
        <f t="shared" si="2"/>
        <v>13</v>
      </c>
      <c r="AA10" s="3" t="str">
        <f t="shared" si="2"/>
        <v>SOMS</v>
      </c>
      <c r="AB10" s="3" t="str">
        <f t="shared" si="2"/>
        <v>USD</v>
      </c>
      <c r="AC10" s="3" t="s">
        <v>98</v>
      </c>
      <c r="AD10" s="3" t="str">
        <f>AD9</f>
        <v>Construction in Progress 2016</v>
      </c>
      <c r="AH10" s="3">
        <v>40</v>
      </c>
      <c r="AI10" s="3" t="str">
        <f>LEFT(L8,8)</f>
        <v/>
      </c>
      <c r="AL10" s="18">
        <f>J8</f>
        <v>0</v>
      </c>
      <c r="AM10" s="3" t="str">
        <f>IF(CJ8&lt;&gt;"",CJ8,"")</f>
        <v/>
      </c>
      <c r="AN10" s="3" t="str">
        <f>IF(CL8&lt;&gt;"",CL8,"")</f>
        <v/>
      </c>
      <c r="AO10" s="3" t="str">
        <f>IF(CK8&lt;&gt;"",CK8,"")</f>
        <v/>
      </c>
      <c r="AP10" s="3">
        <f t="shared" si="1"/>
        <v>0</v>
      </c>
      <c r="AQ10" s="3" t="str">
        <f t="shared" si="1"/>
        <v>2016-A2</v>
      </c>
      <c r="AS10" s="3" t="str">
        <f>AS9</f>
        <v/>
      </c>
      <c r="AU10" s="3">
        <f>AU9</f>
        <v>0</v>
      </c>
      <c r="AX10" s="3">
        <f>AX9</f>
        <v>0</v>
      </c>
      <c r="BF10" s="3" t="str">
        <f>BF9</f>
        <v>AGYGAAP</v>
      </c>
    </row>
    <row r="11" spans="1:90" ht="17.100000000000001" customHeight="1">
      <c r="A11" s="60"/>
      <c r="B11" s="61"/>
      <c r="C11" s="60"/>
      <c r="D11" s="66"/>
      <c r="E11" s="71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3"/>
      <c r="W11" s="16">
        <f>W10</f>
        <v>42551</v>
      </c>
      <c r="X11" s="16" t="str">
        <f>X10</f>
        <v>Y1</v>
      </c>
      <c r="Y11" s="16">
        <f t="shared" si="2"/>
        <v>42551</v>
      </c>
      <c r="Z11" s="3">
        <f t="shared" si="2"/>
        <v>13</v>
      </c>
      <c r="AA11" s="3" t="str">
        <f t="shared" si="2"/>
        <v>SOMS</v>
      </c>
      <c r="AB11" s="3" t="str">
        <f t="shared" si="2"/>
        <v>USD</v>
      </c>
      <c r="AC11" s="3" t="str">
        <f>AC10</f>
        <v>CIP Deletions - Cap</v>
      </c>
      <c r="AD11" s="3" t="str">
        <f>AD10</f>
        <v>Construction in Progress 2016</v>
      </c>
      <c r="AH11" s="3">
        <v>50</v>
      </c>
      <c r="AI11" s="3" t="str">
        <f>LEFT(D8,8)</f>
        <v/>
      </c>
      <c r="AL11" s="18">
        <f>AL10</f>
        <v>0</v>
      </c>
      <c r="AP11" s="3">
        <f t="shared" si="1"/>
        <v>0</v>
      </c>
      <c r="AQ11" s="3" t="str">
        <f t="shared" si="1"/>
        <v>2016-A2</v>
      </c>
      <c r="AS11" s="3" t="str">
        <f>AS10</f>
        <v/>
      </c>
      <c r="AU11" s="3">
        <f>AU10</f>
        <v>0</v>
      </c>
      <c r="AX11" s="3">
        <f>AX10</f>
        <v>0</v>
      </c>
      <c r="BF11" s="3" t="str">
        <f>BF10</f>
        <v>AGYGAAP</v>
      </c>
    </row>
    <row r="12" spans="1:90" ht="17.100000000000001" customHeight="1">
      <c r="A12" s="60"/>
      <c r="B12" s="61"/>
      <c r="C12" s="60"/>
      <c r="D12" s="66"/>
      <c r="E12" s="71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3"/>
      <c r="V12" s="3" t="s">
        <v>80</v>
      </c>
      <c r="W12" s="16">
        <f>W11</f>
        <v>42551</v>
      </c>
      <c r="X12" s="16" t="s">
        <v>81</v>
      </c>
      <c r="Y12" s="16">
        <f t="shared" si="2"/>
        <v>42551</v>
      </c>
      <c r="Z12" s="3">
        <f t="shared" si="2"/>
        <v>13</v>
      </c>
      <c r="AA12" s="3" t="str">
        <f t="shared" si="2"/>
        <v>SOMS</v>
      </c>
      <c r="AB12" s="3" t="str">
        <f t="shared" si="2"/>
        <v>USD</v>
      </c>
      <c r="AC12" s="3" t="s">
        <v>99</v>
      </c>
      <c r="AD12" s="3" t="str">
        <f>AD11</f>
        <v>Construction in Progress 2016</v>
      </c>
      <c r="AH12" s="3">
        <v>40</v>
      </c>
      <c r="AI12" s="3">
        <v>89991510</v>
      </c>
      <c r="AL12" s="18">
        <f>N8</f>
        <v>0</v>
      </c>
      <c r="AM12" s="3" t="str">
        <f>IF(Q8&lt;&gt;"",Q8,"")</f>
        <v/>
      </c>
      <c r="AN12" s="3" t="str">
        <f>IF(S8&lt;&gt;"",S8,"")</f>
        <v/>
      </c>
      <c r="AO12" s="3" t="str">
        <f>IF(R8&lt;&gt;"",R8,"")</f>
        <v/>
      </c>
      <c r="AP12" s="3">
        <f t="shared" si="1"/>
        <v>0</v>
      </c>
      <c r="AQ12" s="3" t="str">
        <f t="shared" si="1"/>
        <v>2016-A2</v>
      </c>
      <c r="AS12" s="3" t="str">
        <f>AS11</f>
        <v/>
      </c>
      <c r="AU12" s="3">
        <f>AU11</f>
        <v>0</v>
      </c>
      <c r="AX12" s="3">
        <f>AX11</f>
        <v>0</v>
      </c>
      <c r="BF12" s="3" t="str">
        <f>BF11</f>
        <v>AGYGAAP</v>
      </c>
    </row>
    <row r="13" spans="1:90" ht="17.100000000000001" customHeight="1">
      <c r="A13" s="62"/>
      <c r="B13" s="63"/>
      <c r="C13" s="62"/>
      <c r="D13" s="67"/>
      <c r="E13" s="72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4"/>
      <c r="W13" s="16">
        <f>W12</f>
        <v>42551</v>
      </c>
      <c r="X13" s="16" t="str">
        <f>X12</f>
        <v>Y0</v>
      </c>
      <c r="Y13" s="16">
        <f t="shared" si="2"/>
        <v>42551</v>
      </c>
      <c r="Z13" s="3">
        <f t="shared" si="2"/>
        <v>13</v>
      </c>
      <c r="AA13" s="3" t="str">
        <f t="shared" si="2"/>
        <v>SOMS</v>
      </c>
      <c r="AB13" s="3" t="str">
        <f t="shared" si="2"/>
        <v>USD</v>
      </c>
      <c r="AC13" s="3" t="str">
        <f>AC12</f>
        <v>CIP Deletions - Exp</v>
      </c>
      <c r="AD13" s="3" t="str">
        <f>AD12</f>
        <v>Construction in Progress 2016</v>
      </c>
      <c r="AH13" s="3">
        <v>50</v>
      </c>
      <c r="AI13" s="3" t="str">
        <f>LEFT(D8,8)</f>
        <v/>
      </c>
      <c r="AL13" s="18">
        <f>AL12</f>
        <v>0</v>
      </c>
      <c r="AP13" s="3">
        <f t="shared" si="1"/>
        <v>0</v>
      </c>
      <c r="AQ13" s="3" t="str">
        <f t="shared" si="1"/>
        <v>2016-A2</v>
      </c>
      <c r="AS13" s="3" t="str">
        <f>AS12</f>
        <v/>
      </c>
      <c r="AU13" s="3">
        <f>AU12</f>
        <v>0</v>
      </c>
      <c r="AX13" s="3">
        <f>AX12</f>
        <v>0</v>
      </c>
      <c r="BF13" s="3" t="str">
        <f>BF12</f>
        <v>AGYGAAP</v>
      </c>
    </row>
    <row r="14" spans="1:90" ht="17.100000000000001" customHeight="1">
      <c r="A14" s="58"/>
      <c r="B14" s="59"/>
      <c r="C14" s="64"/>
      <c r="D14" s="65"/>
      <c r="E14" s="70"/>
      <c r="F14" s="49"/>
      <c r="G14" s="49"/>
      <c r="H14" s="49"/>
      <c r="I14" s="55">
        <f>+F14+G14-H14</f>
        <v>0</v>
      </c>
      <c r="J14" s="49"/>
      <c r="K14" s="49"/>
      <c r="L14" s="49"/>
      <c r="M14" s="49"/>
      <c r="N14" s="49"/>
      <c r="O14" s="55">
        <f>+J14+N14</f>
        <v>0</v>
      </c>
      <c r="P14" s="55"/>
      <c r="Q14" s="56"/>
      <c r="R14" s="57"/>
      <c r="S14" s="57"/>
      <c r="T14" s="52"/>
      <c r="V14" s="3" t="s">
        <v>80</v>
      </c>
      <c r="W14" s="16">
        <v>42551</v>
      </c>
      <c r="X14" s="3" t="s">
        <v>81</v>
      </c>
      <c r="Y14" s="16">
        <f>W14</f>
        <v>42551</v>
      </c>
      <c r="Z14" s="3">
        <v>13</v>
      </c>
      <c r="AA14" s="3" t="s">
        <v>82</v>
      </c>
      <c r="AB14" s="3" t="s">
        <v>83</v>
      </c>
      <c r="AC14" s="3" t="s">
        <v>97</v>
      </c>
      <c r="AD14" s="3" t="str">
        <f t="shared" ref="AD14" si="3">$I$1&amp;" 2016"</f>
        <v>Construction in Progress 2016</v>
      </c>
      <c r="AH14" s="3">
        <v>40</v>
      </c>
      <c r="AI14" s="3" t="str">
        <f>LEFT(D14,8)</f>
        <v/>
      </c>
      <c r="AL14" s="18">
        <f>I14</f>
        <v>0</v>
      </c>
      <c r="AP14" s="17">
        <f>$B$2</f>
        <v>0</v>
      </c>
      <c r="AQ14" s="3" t="s">
        <v>87</v>
      </c>
      <c r="AS14" s="3" t="str">
        <f>IF(T14="","",T14)</f>
        <v/>
      </c>
      <c r="AU14" s="17">
        <f>$B$3</f>
        <v>0</v>
      </c>
      <c r="AX14" s="17">
        <f>A14</f>
        <v>0</v>
      </c>
      <c r="BF14" s="3" t="s">
        <v>88</v>
      </c>
    </row>
    <row r="15" spans="1:90" ht="17.100000000000001" customHeight="1">
      <c r="A15" s="60"/>
      <c r="B15" s="61"/>
      <c r="C15" s="60"/>
      <c r="D15" s="66"/>
      <c r="E15" s="7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3"/>
      <c r="W15" s="16">
        <f t="shared" ref="W15:AD15" si="4">W14</f>
        <v>42551</v>
      </c>
      <c r="X15" s="16" t="str">
        <f t="shared" si="4"/>
        <v>Y0</v>
      </c>
      <c r="Y15" s="16">
        <f t="shared" si="4"/>
        <v>42551</v>
      </c>
      <c r="Z15" s="3">
        <f t="shared" si="4"/>
        <v>13</v>
      </c>
      <c r="AA15" s="3" t="str">
        <f t="shared" si="4"/>
        <v>SOMS</v>
      </c>
      <c r="AB15" s="3" t="str">
        <f t="shared" si="4"/>
        <v>USD</v>
      </c>
      <c r="AC15" s="3" t="str">
        <f t="shared" si="4"/>
        <v>CIP Additions</v>
      </c>
      <c r="AD15" s="3" t="str">
        <f t="shared" si="4"/>
        <v>Construction in Progress 2016</v>
      </c>
      <c r="AH15" s="3">
        <v>50</v>
      </c>
      <c r="AI15" s="3">
        <v>89991510</v>
      </c>
      <c r="AL15" s="18">
        <f>AL14</f>
        <v>0</v>
      </c>
      <c r="AM15" s="3" t="str">
        <f>IF(Q14&lt;&gt;"",Q14,"")</f>
        <v/>
      </c>
      <c r="AN15" s="3" t="str">
        <f>IF(S14&lt;&gt;"",S14,"")</f>
        <v/>
      </c>
      <c r="AO15" s="3" t="str">
        <f>IF(R14&lt;&gt;"",R14,"")</f>
        <v/>
      </c>
      <c r="AP15" s="3">
        <f t="shared" ref="AP15:AQ15" si="5">AP14</f>
        <v>0</v>
      </c>
      <c r="AQ15" s="3" t="str">
        <f t="shared" si="5"/>
        <v>2016-A2</v>
      </c>
      <c r="AS15" s="3" t="str">
        <f>AS14</f>
        <v/>
      </c>
      <c r="AU15" s="3">
        <f>AU14</f>
        <v>0</v>
      </c>
      <c r="AX15" s="3">
        <f>AX14</f>
        <v>0</v>
      </c>
      <c r="BF15" s="3" t="str">
        <f>BF14</f>
        <v>AGYGAAP</v>
      </c>
    </row>
    <row r="16" spans="1:90" ht="17.100000000000001" customHeight="1">
      <c r="A16" s="60"/>
      <c r="B16" s="61"/>
      <c r="C16" s="60"/>
      <c r="D16" s="66"/>
      <c r="E16" s="71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3"/>
      <c r="V16" s="3" t="s">
        <v>80</v>
      </c>
      <c r="W16" s="16">
        <f>W15</f>
        <v>42551</v>
      </c>
      <c r="X16" s="16" t="s">
        <v>102</v>
      </c>
      <c r="Y16" s="16">
        <f t="shared" ref="Y16:AB16" si="6">Y15</f>
        <v>42551</v>
      </c>
      <c r="Z16" s="3">
        <f t="shared" si="6"/>
        <v>13</v>
      </c>
      <c r="AA16" s="3" t="str">
        <f t="shared" si="6"/>
        <v>SOMS</v>
      </c>
      <c r="AB16" s="3" t="str">
        <f t="shared" si="6"/>
        <v>USD</v>
      </c>
      <c r="AC16" s="3" t="s">
        <v>98</v>
      </c>
      <c r="AD16" s="3" t="str">
        <f t="shared" ref="AD16:AD19" si="7">AD15</f>
        <v>Construction in Progress 2016</v>
      </c>
      <c r="AH16" s="3">
        <v>40</v>
      </c>
      <c r="AI16" s="3" t="str">
        <f>LEFT(L14,8)</f>
        <v/>
      </c>
      <c r="AL16" s="18">
        <f>J14</f>
        <v>0</v>
      </c>
      <c r="AM16" s="3" t="str">
        <f>IF(CJ14&lt;&gt;"",CJ14,"")</f>
        <v/>
      </c>
      <c r="AN16" s="3" t="str">
        <f>IF(CL14&lt;&gt;"",CL14,"")</f>
        <v/>
      </c>
      <c r="AO16" s="3" t="str">
        <f>IF(CK14&lt;&gt;"",CK14,"")</f>
        <v/>
      </c>
      <c r="AP16" s="3">
        <f t="shared" ref="AP16:AQ16" si="8">AP15</f>
        <v>0</v>
      </c>
      <c r="AQ16" s="3" t="str">
        <f t="shared" si="8"/>
        <v>2016-A2</v>
      </c>
      <c r="AS16" s="3" t="str">
        <f>AS15</f>
        <v/>
      </c>
      <c r="AU16" s="3">
        <f>AU15</f>
        <v>0</v>
      </c>
      <c r="AX16" s="3">
        <f>AX15</f>
        <v>0</v>
      </c>
      <c r="BF16" s="3" t="str">
        <f>BF15</f>
        <v>AGYGAAP</v>
      </c>
    </row>
    <row r="17" spans="1:58" ht="17.100000000000001" customHeight="1">
      <c r="A17" s="60"/>
      <c r="B17" s="61"/>
      <c r="C17" s="60"/>
      <c r="D17" s="66"/>
      <c r="E17" s="71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3"/>
      <c r="W17" s="16">
        <f>W16</f>
        <v>42551</v>
      </c>
      <c r="X17" s="16" t="str">
        <f>X16</f>
        <v>Y1</v>
      </c>
      <c r="Y17" s="16">
        <f t="shared" ref="Y17:AB17" si="9">Y16</f>
        <v>42551</v>
      </c>
      <c r="Z17" s="3">
        <f t="shared" si="9"/>
        <v>13</v>
      </c>
      <c r="AA17" s="3" t="str">
        <f t="shared" si="9"/>
        <v>SOMS</v>
      </c>
      <c r="AB17" s="3" t="str">
        <f t="shared" si="9"/>
        <v>USD</v>
      </c>
      <c r="AC17" s="3" t="str">
        <f>AC16</f>
        <v>CIP Deletions - Cap</v>
      </c>
      <c r="AD17" s="3" t="str">
        <f t="shared" si="7"/>
        <v>Construction in Progress 2016</v>
      </c>
      <c r="AH17" s="3">
        <v>50</v>
      </c>
      <c r="AI17" s="3" t="str">
        <f>LEFT(D14,8)</f>
        <v/>
      </c>
      <c r="AL17" s="18">
        <f>AL16</f>
        <v>0</v>
      </c>
      <c r="AP17" s="3">
        <f t="shared" ref="AP17:AQ17" si="10">AP16</f>
        <v>0</v>
      </c>
      <c r="AQ17" s="3" t="str">
        <f t="shared" si="10"/>
        <v>2016-A2</v>
      </c>
      <c r="AS17" s="3" t="str">
        <f>AS16</f>
        <v/>
      </c>
      <c r="AU17" s="3">
        <f>AU16</f>
        <v>0</v>
      </c>
      <c r="AX17" s="3">
        <f>AX16</f>
        <v>0</v>
      </c>
      <c r="BF17" s="3" t="str">
        <f>BF16</f>
        <v>AGYGAAP</v>
      </c>
    </row>
    <row r="18" spans="1:58" ht="17.100000000000001" customHeight="1">
      <c r="A18" s="60"/>
      <c r="B18" s="61"/>
      <c r="C18" s="60"/>
      <c r="D18" s="66"/>
      <c r="E18" s="71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3"/>
      <c r="V18" s="3" t="s">
        <v>80</v>
      </c>
      <c r="W18" s="16">
        <f>W17</f>
        <v>42551</v>
      </c>
      <c r="X18" s="16" t="s">
        <v>81</v>
      </c>
      <c r="Y18" s="16">
        <f t="shared" ref="Y18:AB18" si="11">Y17</f>
        <v>42551</v>
      </c>
      <c r="Z18" s="3">
        <f t="shared" si="11"/>
        <v>13</v>
      </c>
      <c r="AA18" s="3" t="str">
        <f t="shared" si="11"/>
        <v>SOMS</v>
      </c>
      <c r="AB18" s="3" t="str">
        <f t="shared" si="11"/>
        <v>USD</v>
      </c>
      <c r="AC18" s="3" t="s">
        <v>99</v>
      </c>
      <c r="AD18" s="3" t="str">
        <f t="shared" si="7"/>
        <v>Construction in Progress 2016</v>
      </c>
      <c r="AH18" s="3">
        <v>40</v>
      </c>
      <c r="AI18" s="3">
        <v>89991510</v>
      </c>
      <c r="AL18" s="18">
        <f>N14</f>
        <v>0</v>
      </c>
      <c r="AM18" s="3" t="str">
        <f>IF(Q14&lt;&gt;"",Q14,"")</f>
        <v/>
      </c>
      <c r="AN18" s="3" t="str">
        <f>IF(S14&lt;&gt;"",S14,"")</f>
        <v/>
      </c>
      <c r="AO18" s="3" t="str">
        <f>IF(R14&lt;&gt;"",R14,"")</f>
        <v/>
      </c>
      <c r="AP18" s="3">
        <f t="shared" ref="AP18:AQ18" si="12">AP17</f>
        <v>0</v>
      </c>
      <c r="AQ18" s="3" t="str">
        <f t="shared" si="12"/>
        <v>2016-A2</v>
      </c>
      <c r="AS18" s="3" t="str">
        <f>AS17</f>
        <v/>
      </c>
      <c r="AU18" s="3">
        <f>AU17</f>
        <v>0</v>
      </c>
      <c r="AX18" s="3">
        <f>AX17</f>
        <v>0</v>
      </c>
      <c r="BF18" s="3" t="str">
        <f>BF17</f>
        <v>AGYGAAP</v>
      </c>
    </row>
    <row r="19" spans="1:58" ht="17.100000000000001" customHeight="1">
      <c r="A19" s="62"/>
      <c r="B19" s="63"/>
      <c r="C19" s="62"/>
      <c r="D19" s="67"/>
      <c r="E19" s="72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  <c r="W19" s="16">
        <f>W18</f>
        <v>42551</v>
      </c>
      <c r="X19" s="16" t="str">
        <f>X18</f>
        <v>Y0</v>
      </c>
      <c r="Y19" s="16">
        <f t="shared" ref="Y19:AB19" si="13">Y18</f>
        <v>42551</v>
      </c>
      <c r="Z19" s="3">
        <f t="shared" si="13"/>
        <v>13</v>
      </c>
      <c r="AA19" s="3" t="str">
        <f t="shared" si="13"/>
        <v>SOMS</v>
      </c>
      <c r="AB19" s="3" t="str">
        <f t="shared" si="13"/>
        <v>USD</v>
      </c>
      <c r="AC19" s="3" t="str">
        <f>AC18</f>
        <v>CIP Deletions - Exp</v>
      </c>
      <c r="AD19" s="3" t="str">
        <f t="shared" si="7"/>
        <v>Construction in Progress 2016</v>
      </c>
      <c r="AH19" s="3">
        <v>50</v>
      </c>
      <c r="AI19" s="3" t="str">
        <f>LEFT(D14,8)</f>
        <v/>
      </c>
      <c r="AL19" s="18">
        <f>AL18</f>
        <v>0</v>
      </c>
      <c r="AP19" s="3">
        <f t="shared" ref="AP19:AQ19" si="14">AP18</f>
        <v>0</v>
      </c>
      <c r="AQ19" s="3" t="str">
        <f t="shared" si="14"/>
        <v>2016-A2</v>
      </c>
      <c r="AS19" s="3" t="str">
        <f>AS18</f>
        <v/>
      </c>
      <c r="AU19" s="3">
        <f>AU18</f>
        <v>0</v>
      </c>
      <c r="AX19" s="3">
        <f>AX18</f>
        <v>0</v>
      </c>
      <c r="BF19" s="3" t="str">
        <f>BF18</f>
        <v>AGYGAAP</v>
      </c>
    </row>
    <row r="20" spans="1:58" ht="17.100000000000001" customHeight="1">
      <c r="A20" s="58"/>
      <c r="B20" s="59"/>
      <c r="C20" s="64"/>
      <c r="D20" s="65"/>
      <c r="E20" s="70"/>
      <c r="F20" s="49"/>
      <c r="G20" s="49"/>
      <c r="H20" s="49"/>
      <c r="I20" s="55">
        <f>+F20+G20-H20</f>
        <v>0</v>
      </c>
      <c r="J20" s="49"/>
      <c r="K20" s="49"/>
      <c r="L20" s="49"/>
      <c r="M20" s="49"/>
      <c r="N20" s="49"/>
      <c r="O20" s="55">
        <f>+J20+N20</f>
        <v>0</v>
      </c>
      <c r="P20" s="55"/>
      <c r="Q20" s="56"/>
      <c r="R20" s="57"/>
      <c r="S20" s="57"/>
      <c r="T20" s="52"/>
      <c r="V20" s="3" t="s">
        <v>80</v>
      </c>
      <c r="W20" s="16">
        <v>42551</v>
      </c>
      <c r="X20" s="3" t="s">
        <v>81</v>
      </c>
      <c r="Y20" s="16">
        <f>W20</f>
        <v>42551</v>
      </c>
      <c r="Z20" s="3">
        <v>13</v>
      </c>
      <c r="AA20" s="3" t="s">
        <v>82</v>
      </c>
      <c r="AB20" s="3" t="s">
        <v>83</v>
      </c>
      <c r="AC20" s="3" t="s">
        <v>97</v>
      </c>
      <c r="AD20" s="3" t="str">
        <f t="shared" ref="AD20" si="15">$I$1&amp;" 2016"</f>
        <v>Construction in Progress 2016</v>
      </c>
      <c r="AH20" s="3">
        <v>40</v>
      </c>
      <c r="AI20" s="3" t="str">
        <f>LEFT(D20,8)</f>
        <v/>
      </c>
      <c r="AL20" s="18">
        <f>I20</f>
        <v>0</v>
      </c>
      <c r="AP20" s="17">
        <f>$B$2</f>
        <v>0</v>
      </c>
      <c r="AQ20" s="3" t="s">
        <v>87</v>
      </c>
      <c r="AS20" s="3" t="str">
        <f>IF(T20="","",T20)</f>
        <v/>
      </c>
      <c r="AU20" s="17">
        <f>$B$3</f>
        <v>0</v>
      </c>
      <c r="AX20" s="17">
        <f>A20</f>
        <v>0</v>
      </c>
      <c r="BF20" s="3" t="s">
        <v>88</v>
      </c>
    </row>
    <row r="21" spans="1:58" ht="17.100000000000001" customHeight="1">
      <c r="A21" s="60"/>
      <c r="B21" s="61"/>
      <c r="C21" s="60"/>
      <c r="D21" s="66"/>
      <c r="E21" s="71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3"/>
      <c r="W21" s="16">
        <f t="shared" ref="W21:AD21" si="16">W20</f>
        <v>42551</v>
      </c>
      <c r="X21" s="16" t="str">
        <f t="shared" si="16"/>
        <v>Y0</v>
      </c>
      <c r="Y21" s="16">
        <f t="shared" si="16"/>
        <v>42551</v>
      </c>
      <c r="Z21" s="3">
        <f t="shared" si="16"/>
        <v>13</v>
      </c>
      <c r="AA21" s="3" t="str">
        <f t="shared" si="16"/>
        <v>SOMS</v>
      </c>
      <c r="AB21" s="3" t="str">
        <f t="shared" si="16"/>
        <v>USD</v>
      </c>
      <c r="AC21" s="3" t="str">
        <f t="shared" si="16"/>
        <v>CIP Additions</v>
      </c>
      <c r="AD21" s="3" t="str">
        <f t="shared" si="16"/>
        <v>Construction in Progress 2016</v>
      </c>
      <c r="AH21" s="3">
        <v>50</v>
      </c>
      <c r="AI21" s="3">
        <v>89991510</v>
      </c>
      <c r="AL21" s="18">
        <f>AL20</f>
        <v>0</v>
      </c>
      <c r="AM21" s="3" t="str">
        <f>IF(Q20&lt;&gt;"",Q20,"")</f>
        <v/>
      </c>
      <c r="AN21" s="3" t="str">
        <f>IF(S20&lt;&gt;"",S20,"")</f>
        <v/>
      </c>
      <c r="AO21" s="3" t="str">
        <f>IF(R20&lt;&gt;"",R20,"")</f>
        <v/>
      </c>
      <c r="AP21" s="3">
        <f t="shared" ref="AP21:AQ21" si="17">AP20</f>
        <v>0</v>
      </c>
      <c r="AQ21" s="3" t="str">
        <f t="shared" si="17"/>
        <v>2016-A2</v>
      </c>
      <c r="AS21" s="3" t="str">
        <f>AS20</f>
        <v/>
      </c>
      <c r="AU21" s="3">
        <f>AU20</f>
        <v>0</v>
      </c>
      <c r="AX21" s="3">
        <f>AX20</f>
        <v>0</v>
      </c>
      <c r="BF21" s="3" t="str">
        <f>BF20</f>
        <v>AGYGAAP</v>
      </c>
    </row>
    <row r="22" spans="1:58" ht="17.100000000000001" customHeight="1">
      <c r="A22" s="60"/>
      <c r="B22" s="61"/>
      <c r="C22" s="60"/>
      <c r="D22" s="66"/>
      <c r="E22" s="71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3"/>
      <c r="V22" s="3" t="s">
        <v>80</v>
      </c>
      <c r="W22" s="16">
        <f>W21</f>
        <v>42551</v>
      </c>
      <c r="X22" s="16" t="s">
        <v>102</v>
      </c>
      <c r="Y22" s="16">
        <f t="shared" ref="Y22:AB22" si="18">Y21</f>
        <v>42551</v>
      </c>
      <c r="Z22" s="3">
        <f t="shared" si="18"/>
        <v>13</v>
      </c>
      <c r="AA22" s="3" t="str">
        <f t="shared" si="18"/>
        <v>SOMS</v>
      </c>
      <c r="AB22" s="3" t="str">
        <f t="shared" si="18"/>
        <v>USD</v>
      </c>
      <c r="AC22" s="3" t="s">
        <v>98</v>
      </c>
      <c r="AD22" s="3" t="str">
        <f t="shared" ref="AD22:AD25" si="19">AD21</f>
        <v>Construction in Progress 2016</v>
      </c>
      <c r="AH22" s="3">
        <v>40</v>
      </c>
      <c r="AI22" s="3" t="str">
        <f>LEFT(L20,8)</f>
        <v/>
      </c>
      <c r="AL22" s="18">
        <f>J20</f>
        <v>0</v>
      </c>
      <c r="AM22" s="3" t="str">
        <f>IF(CJ20&lt;&gt;"",CJ20,"")</f>
        <v/>
      </c>
      <c r="AN22" s="3" t="str">
        <f>IF(CL20&lt;&gt;"",CL20,"")</f>
        <v/>
      </c>
      <c r="AO22" s="3" t="str">
        <f>IF(CK20&lt;&gt;"",CK20,"")</f>
        <v/>
      </c>
      <c r="AP22" s="3">
        <f t="shared" ref="AP22:AQ22" si="20">AP21</f>
        <v>0</v>
      </c>
      <c r="AQ22" s="3" t="str">
        <f t="shared" si="20"/>
        <v>2016-A2</v>
      </c>
      <c r="AS22" s="3" t="str">
        <f>AS21</f>
        <v/>
      </c>
      <c r="AU22" s="3">
        <f>AU21</f>
        <v>0</v>
      </c>
      <c r="AX22" s="3">
        <f>AX21</f>
        <v>0</v>
      </c>
      <c r="BF22" s="3" t="str">
        <f>BF21</f>
        <v>AGYGAAP</v>
      </c>
    </row>
    <row r="23" spans="1:58" ht="17.100000000000001" customHeight="1">
      <c r="A23" s="60"/>
      <c r="B23" s="61"/>
      <c r="C23" s="60"/>
      <c r="D23" s="66"/>
      <c r="E23" s="7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3"/>
      <c r="W23" s="16">
        <f>W22</f>
        <v>42551</v>
      </c>
      <c r="X23" s="16" t="str">
        <f>X22</f>
        <v>Y1</v>
      </c>
      <c r="Y23" s="16">
        <f t="shared" ref="Y23:AB23" si="21">Y22</f>
        <v>42551</v>
      </c>
      <c r="Z23" s="3">
        <f t="shared" si="21"/>
        <v>13</v>
      </c>
      <c r="AA23" s="3" t="str">
        <f t="shared" si="21"/>
        <v>SOMS</v>
      </c>
      <c r="AB23" s="3" t="str">
        <f t="shared" si="21"/>
        <v>USD</v>
      </c>
      <c r="AC23" s="3" t="str">
        <f>AC22</f>
        <v>CIP Deletions - Cap</v>
      </c>
      <c r="AD23" s="3" t="str">
        <f t="shared" si="19"/>
        <v>Construction in Progress 2016</v>
      </c>
      <c r="AH23" s="3">
        <v>50</v>
      </c>
      <c r="AI23" s="3" t="str">
        <f>LEFT(D20,8)</f>
        <v/>
      </c>
      <c r="AL23" s="18">
        <f>AL22</f>
        <v>0</v>
      </c>
      <c r="AP23" s="3">
        <f t="shared" ref="AP23:AQ23" si="22">AP22</f>
        <v>0</v>
      </c>
      <c r="AQ23" s="3" t="str">
        <f t="shared" si="22"/>
        <v>2016-A2</v>
      </c>
      <c r="AS23" s="3" t="str">
        <f>AS22</f>
        <v/>
      </c>
      <c r="AU23" s="3">
        <f>AU22</f>
        <v>0</v>
      </c>
      <c r="AX23" s="3">
        <f>AX22</f>
        <v>0</v>
      </c>
      <c r="BF23" s="3" t="str">
        <f>BF22</f>
        <v>AGYGAAP</v>
      </c>
    </row>
    <row r="24" spans="1:58" ht="17.100000000000001" customHeight="1">
      <c r="A24" s="60"/>
      <c r="B24" s="61"/>
      <c r="C24" s="60"/>
      <c r="D24" s="66"/>
      <c r="E24" s="71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3"/>
      <c r="V24" s="3" t="s">
        <v>80</v>
      </c>
      <c r="W24" s="16">
        <f>W23</f>
        <v>42551</v>
      </c>
      <c r="X24" s="16" t="s">
        <v>81</v>
      </c>
      <c r="Y24" s="16">
        <f t="shared" ref="Y24:AB24" si="23">Y23</f>
        <v>42551</v>
      </c>
      <c r="Z24" s="3">
        <f t="shared" si="23"/>
        <v>13</v>
      </c>
      <c r="AA24" s="3" t="str">
        <f t="shared" si="23"/>
        <v>SOMS</v>
      </c>
      <c r="AB24" s="3" t="str">
        <f t="shared" si="23"/>
        <v>USD</v>
      </c>
      <c r="AC24" s="3" t="s">
        <v>99</v>
      </c>
      <c r="AD24" s="3" t="str">
        <f t="shared" si="19"/>
        <v>Construction in Progress 2016</v>
      </c>
      <c r="AH24" s="3">
        <v>40</v>
      </c>
      <c r="AI24" s="3">
        <v>89991510</v>
      </c>
      <c r="AL24" s="18">
        <f>N20</f>
        <v>0</v>
      </c>
      <c r="AM24" s="3" t="str">
        <f>IF(Q20&lt;&gt;"",Q20,"")</f>
        <v/>
      </c>
      <c r="AN24" s="3" t="str">
        <f>IF(S20&lt;&gt;"",S20,"")</f>
        <v/>
      </c>
      <c r="AO24" s="3" t="str">
        <f>IF(R20&lt;&gt;"",R20,"")</f>
        <v/>
      </c>
      <c r="AP24" s="3">
        <f t="shared" ref="AP24:AQ24" si="24">AP23</f>
        <v>0</v>
      </c>
      <c r="AQ24" s="3" t="str">
        <f t="shared" si="24"/>
        <v>2016-A2</v>
      </c>
      <c r="AS24" s="3" t="str">
        <f>AS23</f>
        <v/>
      </c>
      <c r="AU24" s="3">
        <f>AU23</f>
        <v>0</v>
      </c>
      <c r="AX24" s="3">
        <f>AX23</f>
        <v>0</v>
      </c>
      <c r="BF24" s="3" t="str">
        <f>BF23</f>
        <v>AGYGAAP</v>
      </c>
    </row>
    <row r="25" spans="1:58" ht="17.100000000000001" customHeight="1">
      <c r="A25" s="62"/>
      <c r="B25" s="63"/>
      <c r="C25" s="62"/>
      <c r="D25" s="67"/>
      <c r="E25" s="72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  <c r="W25" s="16">
        <f>W24</f>
        <v>42551</v>
      </c>
      <c r="X25" s="16" t="str">
        <f>X24</f>
        <v>Y0</v>
      </c>
      <c r="Y25" s="16">
        <f t="shared" ref="Y25:AB25" si="25">Y24</f>
        <v>42551</v>
      </c>
      <c r="Z25" s="3">
        <f t="shared" si="25"/>
        <v>13</v>
      </c>
      <c r="AA25" s="3" t="str">
        <f t="shared" si="25"/>
        <v>SOMS</v>
      </c>
      <c r="AB25" s="3" t="str">
        <f t="shared" si="25"/>
        <v>USD</v>
      </c>
      <c r="AC25" s="3" t="str">
        <f>AC24</f>
        <v>CIP Deletions - Exp</v>
      </c>
      <c r="AD25" s="3" t="str">
        <f t="shared" si="19"/>
        <v>Construction in Progress 2016</v>
      </c>
      <c r="AH25" s="3">
        <v>50</v>
      </c>
      <c r="AI25" s="3" t="str">
        <f>LEFT(D20,8)</f>
        <v/>
      </c>
      <c r="AL25" s="18">
        <f>AL24</f>
        <v>0</v>
      </c>
      <c r="AP25" s="3">
        <f t="shared" ref="AP25:AQ25" si="26">AP24</f>
        <v>0</v>
      </c>
      <c r="AQ25" s="3" t="str">
        <f t="shared" si="26"/>
        <v>2016-A2</v>
      </c>
      <c r="AS25" s="3" t="str">
        <f>AS24</f>
        <v/>
      </c>
      <c r="AU25" s="3">
        <f>AU24</f>
        <v>0</v>
      </c>
      <c r="AX25" s="3">
        <f>AX24</f>
        <v>0</v>
      </c>
      <c r="BF25" s="3" t="str">
        <f>BF24</f>
        <v>AGYGAAP</v>
      </c>
    </row>
    <row r="26" spans="1:58" ht="17.100000000000001" customHeight="1">
      <c r="A26" s="58"/>
      <c r="B26" s="59"/>
      <c r="C26" s="64"/>
      <c r="D26" s="65"/>
      <c r="E26" s="70"/>
      <c r="F26" s="49"/>
      <c r="G26" s="49"/>
      <c r="H26" s="49"/>
      <c r="I26" s="55">
        <f>+F26+G26-H26</f>
        <v>0</v>
      </c>
      <c r="J26" s="49"/>
      <c r="K26" s="49"/>
      <c r="L26" s="49"/>
      <c r="M26" s="49"/>
      <c r="N26" s="49"/>
      <c r="O26" s="55">
        <f>+J26+N26</f>
        <v>0</v>
      </c>
      <c r="P26" s="55"/>
      <c r="Q26" s="56"/>
      <c r="R26" s="57"/>
      <c r="S26" s="57"/>
      <c r="T26" s="52"/>
      <c r="V26" s="3" t="s">
        <v>80</v>
      </c>
      <c r="W26" s="16">
        <v>42551</v>
      </c>
      <c r="X26" s="3" t="s">
        <v>81</v>
      </c>
      <c r="Y26" s="16">
        <f>W26</f>
        <v>42551</v>
      </c>
      <c r="Z26" s="3">
        <v>13</v>
      </c>
      <c r="AA26" s="3" t="s">
        <v>82</v>
      </c>
      <c r="AB26" s="3" t="s">
        <v>83</v>
      </c>
      <c r="AC26" s="3" t="s">
        <v>97</v>
      </c>
      <c r="AD26" s="3" t="str">
        <f t="shared" ref="AD26" si="27">$I$1&amp;" 2016"</f>
        <v>Construction in Progress 2016</v>
      </c>
      <c r="AH26" s="3">
        <v>40</v>
      </c>
      <c r="AI26" s="3" t="str">
        <f>LEFT(D26,8)</f>
        <v/>
      </c>
      <c r="AL26" s="18">
        <f>I26</f>
        <v>0</v>
      </c>
      <c r="AP26" s="17">
        <f>$B$2</f>
        <v>0</v>
      </c>
      <c r="AQ26" s="3" t="s">
        <v>87</v>
      </c>
      <c r="AS26" s="3" t="str">
        <f>IF(T26="","",T26)</f>
        <v/>
      </c>
      <c r="AU26" s="17">
        <f>$B$3</f>
        <v>0</v>
      </c>
      <c r="AX26" s="17">
        <f>A26</f>
        <v>0</v>
      </c>
      <c r="BF26" s="3" t="s">
        <v>88</v>
      </c>
    </row>
    <row r="27" spans="1:58" ht="17.100000000000001" customHeight="1">
      <c r="A27" s="60"/>
      <c r="B27" s="61"/>
      <c r="C27" s="60"/>
      <c r="D27" s="66"/>
      <c r="E27" s="71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W27" s="16">
        <f t="shared" ref="W27:AD27" si="28">W26</f>
        <v>42551</v>
      </c>
      <c r="X27" s="16" t="str">
        <f t="shared" si="28"/>
        <v>Y0</v>
      </c>
      <c r="Y27" s="16">
        <f t="shared" si="28"/>
        <v>42551</v>
      </c>
      <c r="Z27" s="3">
        <f t="shared" si="28"/>
        <v>13</v>
      </c>
      <c r="AA27" s="3" t="str">
        <f t="shared" si="28"/>
        <v>SOMS</v>
      </c>
      <c r="AB27" s="3" t="str">
        <f t="shared" si="28"/>
        <v>USD</v>
      </c>
      <c r="AC27" s="3" t="str">
        <f t="shared" si="28"/>
        <v>CIP Additions</v>
      </c>
      <c r="AD27" s="3" t="str">
        <f t="shared" si="28"/>
        <v>Construction in Progress 2016</v>
      </c>
      <c r="AH27" s="3">
        <v>50</v>
      </c>
      <c r="AI27" s="3">
        <v>89991510</v>
      </c>
      <c r="AL27" s="18">
        <f>AL26</f>
        <v>0</v>
      </c>
      <c r="AM27" s="3" t="str">
        <f>IF(Q26&lt;&gt;"",Q26,"")</f>
        <v/>
      </c>
      <c r="AN27" s="3" t="str">
        <f>IF(S26&lt;&gt;"",S26,"")</f>
        <v/>
      </c>
      <c r="AO27" s="3" t="str">
        <f>IF(R26&lt;&gt;"",R26,"")</f>
        <v/>
      </c>
      <c r="AP27" s="3">
        <f t="shared" ref="AP27:AQ27" si="29">AP26</f>
        <v>0</v>
      </c>
      <c r="AQ27" s="3" t="str">
        <f t="shared" si="29"/>
        <v>2016-A2</v>
      </c>
      <c r="AS27" s="3" t="str">
        <f>AS26</f>
        <v/>
      </c>
      <c r="AU27" s="3">
        <f>AU26</f>
        <v>0</v>
      </c>
      <c r="AX27" s="3">
        <f>AX26</f>
        <v>0</v>
      </c>
      <c r="BF27" s="3" t="str">
        <f>BF26</f>
        <v>AGYGAAP</v>
      </c>
    </row>
    <row r="28" spans="1:58" ht="17.100000000000001" customHeight="1">
      <c r="A28" s="60"/>
      <c r="B28" s="61"/>
      <c r="C28" s="60"/>
      <c r="D28" s="66"/>
      <c r="E28" s="71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V28" s="3" t="s">
        <v>80</v>
      </c>
      <c r="W28" s="16">
        <f>W27</f>
        <v>42551</v>
      </c>
      <c r="X28" s="16" t="s">
        <v>102</v>
      </c>
      <c r="Y28" s="16">
        <f t="shared" ref="Y28:AB28" si="30">Y27</f>
        <v>42551</v>
      </c>
      <c r="Z28" s="3">
        <f t="shared" si="30"/>
        <v>13</v>
      </c>
      <c r="AA28" s="3" t="str">
        <f t="shared" si="30"/>
        <v>SOMS</v>
      </c>
      <c r="AB28" s="3" t="str">
        <f t="shared" si="30"/>
        <v>USD</v>
      </c>
      <c r="AC28" s="3" t="s">
        <v>98</v>
      </c>
      <c r="AD28" s="3" t="str">
        <f t="shared" ref="AD28:AD31" si="31">AD27</f>
        <v>Construction in Progress 2016</v>
      </c>
      <c r="AH28" s="3">
        <v>40</v>
      </c>
      <c r="AI28" s="3" t="str">
        <f>LEFT(L26,8)</f>
        <v/>
      </c>
      <c r="AL28" s="18">
        <f>J26</f>
        <v>0</v>
      </c>
      <c r="AM28" s="3" t="str">
        <f>IF(CJ26&lt;&gt;"",CJ26,"")</f>
        <v/>
      </c>
      <c r="AN28" s="3" t="str">
        <f>IF(CL26&lt;&gt;"",CL26,"")</f>
        <v/>
      </c>
      <c r="AO28" s="3" t="str">
        <f>IF(CK26&lt;&gt;"",CK26,"")</f>
        <v/>
      </c>
      <c r="AP28" s="3">
        <f t="shared" ref="AP28:AQ28" si="32">AP27</f>
        <v>0</v>
      </c>
      <c r="AQ28" s="3" t="str">
        <f t="shared" si="32"/>
        <v>2016-A2</v>
      </c>
      <c r="AS28" s="3" t="str">
        <f>AS27</f>
        <v/>
      </c>
      <c r="AU28" s="3">
        <f>AU27</f>
        <v>0</v>
      </c>
      <c r="AX28" s="3">
        <f>AX27</f>
        <v>0</v>
      </c>
      <c r="BF28" s="3" t="str">
        <f>BF27</f>
        <v>AGYGAAP</v>
      </c>
    </row>
    <row r="29" spans="1:58" ht="17.100000000000001" customHeight="1">
      <c r="A29" s="60"/>
      <c r="B29" s="61"/>
      <c r="C29" s="60"/>
      <c r="D29" s="66"/>
      <c r="E29" s="71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W29" s="16">
        <f>W28</f>
        <v>42551</v>
      </c>
      <c r="X29" s="16" t="str">
        <f>X28</f>
        <v>Y1</v>
      </c>
      <c r="Y29" s="16">
        <f t="shared" ref="Y29:AB29" si="33">Y28</f>
        <v>42551</v>
      </c>
      <c r="Z29" s="3">
        <f t="shared" si="33"/>
        <v>13</v>
      </c>
      <c r="AA29" s="3" t="str">
        <f t="shared" si="33"/>
        <v>SOMS</v>
      </c>
      <c r="AB29" s="3" t="str">
        <f t="shared" si="33"/>
        <v>USD</v>
      </c>
      <c r="AC29" s="3" t="str">
        <f>AC28</f>
        <v>CIP Deletions - Cap</v>
      </c>
      <c r="AD29" s="3" t="str">
        <f t="shared" si="31"/>
        <v>Construction in Progress 2016</v>
      </c>
      <c r="AH29" s="3">
        <v>50</v>
      </c>
      <c r="AI29" s="3" t="str">
        <f>LEFT(D26,8)</f>
        <v/>
      </c>
      <c r="AL29" s="18">
        <f>AL28</f>
        <v>0</v>
      </c>
      <c r="AP29" s="3">
        <f t="shared" ref="AP29:AQ29" si="34">AP28</f>
        <v>0</v>
      </c>
      <c r="AQ29" s="3" t="str">
        <f t="shared" si="34"/>
        <v>2016-A2</v>
      </c>
      <c r="AS29" s="3" t="str">
        <f>AS28</f>
        <v/>
      </c>
      <c r="AU29" s="3">
        <f>AU28</f>
        <v>0</v>
      </c>
      <c r="AX29" s="3">
        <f>AX28</f>
        <v>0</v>
      </c>
      <c r="BF29" s="3" t="str">
        <f>BF28</f>
        <v>AGYGAAP</v>
      </c>
    </row>
    <row r="30" spans="1:58" ht="17.100000000000001" customHeight="1">
      <c r="A30" s="60"/>
      <c r="B30" s="61"/>
      <c r="C30" s="60"/>
      <c r="D30" s="66"/>
      <c r="E30" s="71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V30" s="3" t="s">
        <v>80</v>
      </c>
      <c r="W30" s="16">
        <f>W29</f>
        <v>42551</v>
      </c>
      <c r="X30" s="16" t="s">
        <v>81</v>
      </c>
      <c r="Y30" s="16">
        <f t="shared" ref="Y30:AB30" si="35">Y29</f>
        <v>42551</v>
      </c>
      <c r="Z30" s="3">
        <f t="shared" si="35"/>
        <v>13</v>
      </c>
      <c r="AA30" s="3" t="str">
        <f t="shared" si="35"/>
        <v>SOMS</v>
      </c>
      <c r="AB30" s="3" t="str">
        <f t="shared" si="35"/>
        <v>USD</v>
      </c>
      <c r="AC30" s="3" t="s">
        <v>99</v>
      </c>
      <c r="AD30" s="3" t="str">
        <f t="shared" si="31"/>
        <v>Construction in Progress 2016</v>
      </c>
      <c r="AH30" s="3">
        <v>40</v>
      </c>
      <c r="AI30" s="3">
        <v>89991510</v>
      </c>
      <c r="AL30" s="18">
        <f>N26</f>
        <v>0</v>
      </c>
      <c r="AM30" s="3" t="str">
        <f>IF(Q26&lt;&gt;"",Q26,"")</f>
        <v/>
      </c>
      <c r="AN30" s="3" t="str">
        <f>IF(S26&lt;&gt;"",S26,"")</f>
        <v/>
      </c>
      <c r="AO30" s="3" t="str">
        <f>IF(R26&lt;&gt;"",R26,"")</f>
        <v/>
      </c>
      <c r="AP30" s="3">
        <f t="shared" ref="AP30:AQ30" si="36">AP29</f>
        <v>0</v>
      </c>
      <c r="AQ30" s="3" t="str">
        <f t="shared" si="36"/>
        <v>2016-A2</v>
      </c>
      <c r="AS30" s="3" t="str">
        <f>AS29</f>
        <v/>
      </c>
      <c r="AU30" s="3">
        <f>AU29</f>
        <v>0</v>
      </c>
      <c r="AX30" s="3">
        <f>AX29</f>
        <v>0</v>
      </c>
      <c r="BF30" s="3" t="str">
        <f>BF29</f>
        <v>AGYGAAP</v>
      </c>
    </row>
    <row r="31" spans="1:58" ht="17.100000000000001" customHeight="1">
      <c r="A31" s="62"/>
      <c r="B31" s="63"/>
      <c r="C31" s="62"/>
      <c r="D31" s="67"/>
      <c r="E31" s="72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4"/>
      <c r="W31" s="16">
        <f>W30</f>
        <v>42551</v>
      </c>
      <c r="X31" s="16" t="str">
        <f>X30</f>
        <v>Y0</v>
      </c>
      <c r="Y31" s="16">
        <f t="shared" ref="Y31:AB31" si="37">Y30</f>
        <v>42551</v>
      </c>
      <c r="Z31" s="3">
        <f t="shared" si="37"/>
        <v>13</v>
      </c>
      <c r="AA31" s="3" t="str">
        <f t="shared" si="37"/>
        <v>SOMS</v>
      </c>
      <c r="AB31" s="3" t="str">
        <f t="shared" si="37"/>
        <v>USD</v>
      </c>
      <c r="AC31" s="3" t="str">
        <f>AC30</f>
        <v>CIP Deletions - Exp</v>
      </c>
      <c r="AD31" s="3" t="str">
        <f t="shared" si="31"/>
        <v>Construction in Progress 2016</v>
      </c>
      <c r="AH31" s="3">
        <v>50</v>
      </c>
      <c r="AI31" s="3" t="str">
        <f>LEFT(D26,8)</f>
        <v/>
      </c>
      <c r="AL31" s="18">
        <f>AL30</f>
        <v>0</v>
      </c>
      <c r="AP31" s="3">
        <f t="shared" ref="AP31:AQ31" si="38">AP30</f>
        <v>0</v>
      </c>
      <c r="AQ31" s="3" t="str">
        <f t="shared" si="38"/>
        <v>2016-A2</v>
      </c>
      <c r="AS31" s="3" t="str">
        <f>AS30</f>
        <v/>
      </c>
      <c r="AU31" s="3">
        <f>AU30</f>
        <v>0</v>
      </c>
      <c r="AX31" s="3">
        <f>AX30</f>
        <v>0</v>
      </c>
      <c r="BF31" s="3" t="str">
        <f>BF30</f>
        <v>AGYGAAP</v>
      </c>
    </row>
    <row r="32" spans="1:58" ht="24.95" customHeight="1" thickBot="1">
      <c r="A32" s="68" t="s">
        <v>5</v>
      </c>
      <c r="B32" s="69"/>
      <c r="C32" s="10">
        <f>SUM(C8:C31)</f>
        <v>0</v>
      </c>
      <c r="D32" s="10"/>
      <c r="E32" s="11">
        <f>SUM(E8:E31)</f>
        <v>0</v>
      </c>
      <c r="F32" s="9">
        <f>SUM(F8:F31)</f>
        <v>0</v>
      </c>
      <c r="G32" s="9">
        <f>SUM(G8:G31)</f>
        <v>0</v>
      </c>
      <c r="H32" s="9"/>
      <c r="I32" s="9">
        <f>SUM(I8:I31)</f>
        <v>0</v>
      </c>
      <c r="J32" s="9">
        <f>SUM(J8:J31)</f>
        <v>0</v>
      </c>
      <c r="K32" s="9">
        <f>SUM(K8:K31)</f>
        <v>0</v>
      </c>
      <c r="L32" s="9"/>
      <c r="M32" s="9">
        <f>SUM(M8:M31)</f>
        <v>0</v>
      </c>
      <c r="N32" s="9">
        <f>SUM(N8:N31)</f>
        <v>0</v>
      </c>
      <c r="O32" s="9">
        <f>SUM(O8:O31)</f>
        <v>0</v>
      </c>
      <c r="P32" s="9">
        <f>SUM(P8:P31)</f>
        <v>0</v>
      </c>
      <c r="Q32" s="23"/>
      <c r="R32" s="24"/>
      <c r="S32" s="24"/>
      <c r="T32" s="24"/>
    </row>
    <row r="33" spans="1:19" ht="12.75" customHeight="1" thickTop="1">
      <c r="A33" s="4"/>
      <c r="B33" s="4"/>
      <c r="C33" s="2"/>
      <c r="D33" s="2"/>
      <c r="E33" s="2"/>
      <c r="F33" s="7"/>
      <c r="G33" s="7"/>
      <c r="H33" s="7"/>
      <c r="I33" s="5"/>
      <c r="J33" s="7"/>
      <c r="K33" s="7"/>
      <c r="L33" s="7"/>
      <c r="M33" s="7"/>
      <c r="N33" s="7"/>
      <c r="O33" s="5"/>
      <c r="P33" s="5"/>
      <c r="Q33" s="2"/>
    </row>
    <row r="35" spans="1:19">
      <c r="P35" s="8"/>
    </row>
    <row r="36" spans="1:19" ht="17.100000000000001" customHeight="1">
      <c r="A36" s="29" t="s">
        <v>84</v>
      </c>
    </row>
    <row r="37" spans="1:19" ht="17.100000000000001" customHeight="1">
      <c r="A37" s="29" t="s">
        <v>85</v>
      </c>
    </row>
    <row r="38" spans="1:19" ht="17.100000000000001" customHeight="1">
      <c r="A38" s="29" t="s">
        <v>86</v>
      </c>
    </row>
    <row r="39" spans="1:19" ht="17.100000000000001" customHeight="1">
      <c r="A39" s="29"/>
    </row>
    <row r="40" spans="1:19" ht="17.100000000000001" customHeight="1">
      <c r="A40" s="29" t="s">
        <v>90</v>
      </c>
    </row>
    <row r="41" spans="1:19" ht="17.100000000000001" customHeight="1">
      <c r="A41" s="29" t="s">
        <v>91</v>
      </c>
    </row>
    <row r="42" spans="1:19" ht="17.100000000000001" customHeight="1">
      <c r="A42" s="29" t="s">
        <v>92</v>
      </c>
    </row>
    <row r="43" spans="1:19" ht="17.100000000000001" customHeight="1">
      <c r="A43" s="29" t="s">
        <v>93</v>
      </c>
    </row>
    <row r="44" spans="1:19" ht="17.100000000000001" customHeight="1">
      <c r="A44" s="29" t="s">
        <v>94</v>
      </c>
    </row>
    <row r="45" spans="1:19" ht="17.100000000000001" customHeight="1">
      <c r="A45" s="29" t="s">
        <v>95</v>
      </c>
      <c r="S45" s="38" t="s">
        <v>1</v>
      </c>
    </row>
    <row r="46" spans="1:19" ht="17.100000000000001" customHeight="1"/>
    <row r="47" spans="1:19" ht="17.100000000000001" customHeight="1"/>
    <row r="48" spans="1:19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2.75" customHeight="1"/>
    <row r="55" ht="14.1" customHeight="1"/>
    <row r="56" ht="17.100000000000001" customHeight="1"/>
    <row r="57" ht="12.75" customHeight="1"/>
  </sheetData>
  <mergeCells count="77">
    <mergeCell ref="P26:P31"/>
    <mergeCell ref="Q26:Q31"/>
    <mergeCell ref="R26:R31"/>
    <mergeCell ref="S26:S31"/>
    <mergeCell ref="T26:T31"/>
    <mergeCell ref="K26:K31"/>
    <mergeCell ref="L26:L31"/>
    <mergeCell ref="M26:M31"/>
    <mergeCell ref="N26:N31"/>
    <mergeCell ref="O26:O31"/>
    <mergeCell ref="E26:E31"/>
    <mergeCell ref="F26:F31"/>
    <mergeCell ref="G26:G31"/>
    <mergeCell ref="I26:I31"/>
    <mergeCell ref="J26:J31"/>
    <mergeCell ref="P20:P25"/>
    <mergeCell ref="Q20:Q25"/>
    <mergeCell ref="R20:R25"/>
    <mergeCell ref="S20:S25"/>
    <mergeCell ref="T20:T25"/>
    <mergeCell ref="K20:K25"/>
    <mergeCell ref="L20:L25"/>
    <mergeCell ref="M20:M25"/>
    <mergeCell ref="N20:N25"/>
    <mergeCell ref="O20:O25"/>
    <mergeCell ref="G14:G19"/>
    <mergeCell ref="I14:I19"/>
    <mergeCell ref="J14:J19"/>
    <mergeCell ref="K14:K19"/>
    <mergeCell ref="L14:L19"/>
    <mergeCell ref="A14:B19"/>
    <mergeCell ref="C14:C19"/>
    <mergeCell ref="D14:D19"/>
    <mergeCell ref="E14:E19"/>
    <mergeCell ref="F14:F19"/>
    <mergeCell ref="K8:K13"/>
    <mergeCell ref="L8:L13"/>
    <mergeCell ref="M8:M13"/>
    <mergeCell ref="N8:N13"/>
    <mergeCell ref="T14:T19"/>
    <mergeCell ref="M14:M19"/>
    <mergeCell ref="N14:N19"/>
    <mergeCell ref="O14:O19"/>
    <mergeCell ref="P14:P19"/>
    <mergeCell ref="Q14:Q19"/>
    <mergeCell ref="A26:B31"/>
    <mergeCell ref="C26:C31"/>
    <mergeCell ref="D26:D31"/>
    <mergeCell ref="A32:B32"/>
    <mergeCell ref="G8:G13"/>
    <mergeCell ref="A20:B25"/>
    <mergeCell ref="C20:C25"/>
    <mergeCell ref="D20:D25"/>
    <mergeCell ref="E20:E25"/>
    <mergeCell ref="F20:F25"/>
    <mergeCell ref="G20:G25"/>
    <mergeCell ref="A8:B13"/>
    <mergeCell ref="C8:C13"/>
    <mergeCell ref="D8:D13"/>
    <mergeCell ref="E8:E13"/>
    <mergeCell ref="F8:F13"/>
    <mergeCell ref="H8:H13"/>
    <mergeCell ref="H14:H19"/>
    <mergeCell ref="H20:H25"/>
    <mergeCell ref="H26:H31"/>
    <mergeCell ref="T8:T13"/>
    <mergeCell ref="O8:O13"/>
    <mergeCell ref="P8:P13"/>
    <mergeCell ref="Q8:Q13"/>
    <mergeCell ref="R8:R13"/>
    <mergeCell ref="S8:S13"/>
    <mergeCell ref="I8:I13"/>
    <mergeCell ref="J8:J13"/>
    <mergeCell ref="I20:I25"/>
    <mergeCell ref="J20:J25"/>
    <mergeCell ref="R14:R19"/>
    <mergeCell ref="S14:S19"/>
  </mergeCells>
  <phoneticPr fontId="0" type="noConversion"/>
  <dataValidations count="2">
    <dataValidation type="list" allowBlank="1" showInputMessage="1" showErrorMessage="1" sqref="D8 D26 D14 D20" xr:uid="{00000000-0002-0000-0100-000000000000}">
      <formula1>$A$36:$A$38</formula1>
    </dataValidation>
    <dataValidation type="list" allowBlank="1" showInputMessage="1" showErrorMessage="1" sqref="L8 L26 L14 L20" xr:uid="{00000000-0002-0000-0100-000001000000}">
      <formula1>$A$40:$A$45</formula1>
    </dataValidation>
  </dataValidations>
  <pageMargins left="0.25" right="0.25" top="0.5" bottom="0.5" header="0.5" footer="0.5"/>
  <pageSetup paperSize="5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Schedule 27.50.25</vt:lpstr>
      <vt:lpstr>'Schedule 27.50.25'!Print_Area</vt:lpstr>
    </vt:vector>
  </TitlesOfParts>
  <Company>State of Mississippi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Fiscal Mgmt</dc:creator>
  <cp:lastModifiedBy>Karen Harris</cp:lastModifiedBy>
  <cp:lastPrinted>2016-07-18T19:14:10Z</cp:lastPrinted>
  <dcterms:created xsi:type="dcterms:W3CDTF">2003-02-27T16:56:57Z</dcterms:created>
  <dcterms:modified xsi:type="dcterms:W3CDTF">2022-11-18T19:34:17Z</dcterms:modified>
</cp:coreProperties>
</file>