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NEXT\Bond Advisory\Bond Advisory Home\Other Reports\Authorized Unissued Bond Authority\"/>
    </mc:Choice>
  </mc:AlternateContent>
  <xr:revisionPtr revIDLastSave="0" documentId="8_{E50C7183-F8E2-4339-931E-9CB453F85E21}" xr6:coauthVersionLast="47" xr6:coauthVersionMax="47" xr10:uidLastSave="{00000000-0000-0000-0000-000000000000}"/>
  <bookViews>
    <workbookView xWindow="735" yWindow="735" windowWidth="21600" windowHeight="11295" xr2:uid="{00000000-000D-0000-FFFF-FFFF00000000}"/>
  </bookViews>
  <sheets>
    <sheet name="Sheet1" sheetId="1" r:id="rId1"/>
  </sheets>
  <definedNames>
    <definedName name="_xlnm.Print_Titles" localSheetId="0">Sheet1!$1:$5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7" i="1" l="1"/>
  <c r="F37" i="1"/>
  <c r="D37" i="1"/>
  <c r="F27" i="1"/>
  <c r="I9" i="1"/>
  <c r="H28" i="1"/>
  <c r="H32" i="1"/>
  <c r="I32" i="1" s="1"/>
  <c r="H31" i="1"/>
  <c r="I31" i="1" s="1"/>
  <c r="H30" i="1"/>
  <c r="I30" i="1" s="1"/>
  <c r="E58" i="1" l="1"/>
  <c r="E57" i="1"/>
  <c r="E27" i="1"/>
  <c r="E11" i="1"/>
  <c r="H11" i="1" s="1"/>
  <c r="I54" i="1" l="1"/>
  <c r="H62" i="1"/>
  <c r="I58" i="1"/>
  <c r="I64" i="1" l="1"/>
  <c r="H26" i="1" l="1"/>
  <c r="I49" i="1"/>
  <c r="I46" i="1" l="1"/>
  <c r="I43" i="1" l="1"/>
  <c r="I24" i="1"/>
  <c r="H41" i="1" l="1"/>
  <c r="I41" i="1" s="1"/>
  <c r="H39" i="1"/>
  <c r="I39" i="1" s="1"/>
  <c r="H35" i="1"/>
  <c r="I35" i="1" s="1"/>
  <c r="H29" i="1" l="1"/>
  <c r="H27" i="1"/>
  <c r="H16" i="1"/>
  <c r="I22" i="1" s="1"/>
  <c r="I14" i="1"/>
  <c r="I11" i="1"/>
  <c r="I29" i="1" l="1"/>
  <c r="I71" i="1" s="1"/>
  <c r="I78" i="1" l="1"/>
</calcChain>
</file>

<file path=xl/sharedStrings.xml><?xml version="1.0" encoding="utf-8"?>
<sst xmlns="http://schemas.openxmlformats.org/spreadsheetml/2006/main" count="126" uniqueCount="81">
  <si>
    <t>Project Description</t>
  </si>
  <si>
    <t>Amount of Legislative Authority</t>
  </si>
  <si>
    <t>Legislative Session Year</t>
  </si>
  <si>
    <t>Total Authority Issued</t>
  </si>
  <si>
    <t>Amount Remaining                                    to be Authorized</t>
  </si>
  <si>
    <t>Amount Remaining               to be Issued</t>
  </si>
  <si>
    <t>Source of Authority</t>
  </si>
  <si>
    <t>HB1427 Regular Legislative Session</t>
  </si>
  <si>
    <t>HB1730 Regular Legislative Session</t>
  </si>
  <si>
    <t>Economic Development Highway</t>
  </si>
  <si>
    <t>SB3100 Regular Legislative Session</t>
  </si>
  <si>
    <t>HB787 Regular Legislative Session</t>
  </si>
  <si>
    <t>Marine Resources Equip and Facilities</t>
  </si>
  <si>
    <t>SB3071 Regular Legislative Session</t>
  </si>
  <si>
    <t>MS Civil Rights Museum/Museum of MS History</t>
  </si>
  <si>
    <t>HB1463 Regular Legislative Session</t>
  </si>
  <si>
    <t>Pat Harrison Park Improvements</t>
  </si>
  <si>
    <t xml:space="preserve"> </t>
  </si>
  <si>
    <t>Grand Gulf Access Road</t>
  </si>
  <si>
    <t>SB3201 Regular Legislative Session</t>
  </si>
  <si>
    <t>Mississippi Major Economic Impact Act - BRAC</t>
  </si>
  <si>
    <t>Mississippi Major Economic Impact Act - Any project</t>
  </si>
  <si>
    <t>57-75-15(3)(a)    MS Code of  1972</t>
  </si>
  <si>
    <t>57-75-15(3)(cc)    MS Code of 1972</t>
  </si>
  <si>
    <t>MS Industry Incentive Financing Program</t>
  </si>
  <si>
    <t>Section 51-15-119 MS Code of 1972; HB1351, 2010 Regular Legislative Session; Ch. 464 as amended</t>
  </si>
  <si>
    <t>Bond Authorization/Unissued</t>
  </si>
  <si>
    <t>Totals</t>
  </si>
  <si>
    <t>Hinds County Development Project Loan Fund</t>
  </si>
  <si>
    <t>HB1743 Regular Legislative Session</t>
  </si>
  <si>
    <t>SB2328 Regular Legislative Session</t>
  </si>
  <si>
    <t>Emerging Crops Fund</t>
  </si>
  <si>
    <t>SB2971 Regular Legislative Session</t>
  </si>
  <si>
    <t>SB2913, 2013 Regular Legislative Session; HB1427, 2019 Regular Legislative Session; SB2971 Regular Legislative Session</t>
  </si>
  <si>
    <t>Economic Development Highway - Additional amount</t>
  </si>
  <si>
    <t>Self Supporting General Obligation</t>
  </si>
  <si>
    <t>Deer Island Project</t>
  </si>
  <si>
    <t>SB3150 Regular Legislative Session</t>
  </si>
  <si>
    <t>Capital Expense Funds</t>
  </si>
  <si>
    <t>Mississippi Major Economic Impact Act  -  Triple Crown Project ( Steel Dynamics, Inc.)    No bonds issued after July 1, 2040</t>
  </si>
  <si>
    <t>2022 First Extraordinary Session</t>
  </si>
  <si>
    <t>Mississippi Major Economic Impact Act  -  Project Atlas (AWS) - Madison County    No bonds issued after July 1, 2040</t>
  </si>
  <si>
    <t>2024 First Extraordinary Session</t>
  </si>
  <si>
    <t>2024 Second Extraordinary Session</t>
  </si>
  <si>
    <t>Mississippi Major Economic Impact Act  -  Project Poppy (PACCAR) - Marshall County    No bonds issued after July 1, 2040</t>
  </si>
  <si>
    <t>57-75-15(3)(aa)   MS Code of 1972</t>
  </si>
  <si>
    <t>HB1   2022 First Extraordinary Session    (Lines 1712-1721)    MS Code of 1972 Section 57-75-5 (f) (xxxi) Section 57-75-15 (3)(dd)</t>
  </si>
  <si>
    <t>HB1   2024 First Extraordinary Session    (Lines 1796-1803)    MS Code of 1972 Section 57-75-5 (f) (xxxii)  Section 57-75-15 (3)  (ee) SB2001 gave CEF</t>
  </si>
  <si>
    <t>SB2001   2024 Second Extraordinary Session    (Lines 1926-1933)   MS Code of 1972 Section 57-75-5 (f) (xxxiii) Section 57-75-15 (3) (ff)  HB1 gave CEF</t>
  </si>
  <si>
    <t>ACE Fund (No bonds issued after 7/1/25)</t>
  </si>
  <si>
    <t>IHL Capital Improvements - Mississippi State University/Division of Agriculture, Forestry, and Veterinary Medicine (no bonds issued after 7/1/25)</t>
  </si>
  <si>
    <t>IHL Capital Improvements - University of Southern Mississippi/Gulf Park Campus (no bonds issued after 7/1/25)</t>
  </si>
  <si>
    <t>Community and Junior Colleges Capital Improvements Fund - East Central Community College (no bonds issued after 7/1/25)</t>
  </si>
  <si>
    <t>Community and Junior Colleges Capital Improvements Fund - East Mississippi Community College (no bonds issued after 7/1/25)</t>
  </si>
  <si>
    <t>Community and Junior Colleges Capital Improvements Fund - Itawamba Community College (no bonds issued after 7/1/25)</t>
  </si>
  <si>
    <t>Community and Junior Colleges Capital Improvements Fund - Northeast MS Community College (no bonds issued after 7/1/25)</t>
  </si>
  <si>
    <t>Community and Junior Colleges Capital Improvements Fund - Southwest MS Community College (no bonds issued after 7/1/25)</t>
  </si>
  <si>
    <t>HB1730 Regular Legislative Session,  HB1983 from 2024 Regular Legislative Session extended the bonds to 7/1/28</t>
  </si>
  <si>
    <t>SB2971 Regular Legislative Session, HB1983 from 2024 Regular Legislative Session extended the bonds to 7/1/28</t>
  </si>
  <si>
    <t>2020 Chickasaw Heritage Center Fund (no bonds issued after 7/1/28)</t>
  </si>
  <si>
    <t>Community Heritage Preservation (no bonds issued after 7/1/25)</t>
  </si>
  <si>
    <t>ACE Fund (No bonds issued after 7/1/28)</t>
  </si>
  <si>
    <t>HB1983 Regular Legislative Session</t>
  </si>
  <si>
    <t>Ch. 419-1986; HB 1641 2008; RLS 2010 HB 1701; 2011 RLS SB 3100; 2013 RLS SB 2913;2014 RLS HB 787; 2016 RLS HB1729;2017RLS SB 3033;2018RLS HB 1488;HB1427 2019RLS; HB1730 2020RLS, 2021 RLS; HB1983 2024 RLS</t>
  </si>
  <si>
    <t>57-75-15(3)(b)   MS Code of 1972; HB1983 2024 RLS</t>
  </si>
  <si>
    <t xml:space="preserve">Section 57-71-7 MS Code of 1972; Ch. 580- Laws of 1988, As Amended     Bond Language 57-71-25; HB1983 2024 RLS decreased authority </t>
  </si>
  <si>
    <t xml:space="preserve">HB1983 Regular Legislative Session </t>
  </si>
  <si>
    <t xml:space="preserve">Economic Development Highway </t>
  </si>
  <si>
    <t>2013, 2019, 2021, 2024</t>
  </si>
  <si>
    <t>Gulf Coast Passenger Rail Restoration Match Fund</t>
  </si>
  <si>
    <t xml:space="preserve">Business Investment (MBIA including DIP)  </t>
  </si>
  <si>
    <t>HB1730 Regular Legislative Session, HB1983 2024 Regular Legislative Session</t>
  </si>
  <si>
    <t xml:space="preserve">Mississippi Major Economic Impact Act  - Yokohama ( No bonds issued after 7/1/26) </t>
  </si>
  <si>
    <t xml:space="preserve">Mississippi Major Economic Impact Act  - Topship   (No bonds issued after 7/1/25)  </t>
  </si>
  <si>
    <t xml:space="preserve">Small Enterprise Development Finance </t>
  </si>
  <si>
    <t>Hinds County Development Project Loan Fund (HB 1983 decreased authorization)</t>
  </si>
  <si>
    <t>Hinds County - 2024 Hinds County Courthouse and Siwell Road Fund  ( To assist Hinds County, Mississippi, in paying costs associated with roof repairs and other repair and renovation of and upgrades and improvements to the Hinds County Courthouse located in the City of Jackson, Mississippi)</t>
  </si>
  <si>
    <t>HB1983 Regular Legislative Session Section 11</t>
  </si>
  <si>
    <t>Hinds County - 2024 Hinds County Courthouse and Siwell Road Fund   ( To assist Hinds County, Mississippi, in paying costs associated with making improvements to a portion of Siwell Road extending from Oak Leaf Drive to Raymond Road in Hinds County, Mississippi)</t>
  </si>
  <si>
    <t>As of January 1, 2025</t>
  </si>
  <si>
    <t xml:space="preserve">State of Mississippi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</si>
</sst>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409]* #,##0_);_([$$-409]* \(#,##0\);_([$$-409]* &quot;-&quot;??_);_(@_)"/>
    <numFmt numFmtId="165" formatCode="&quot;$&quot;#,##0.00"/>
    <numFmt numFmtId="166" formatCode="&quot;$&quot;#,##0"/>
  </numFmts>
  <fonts count="13" x14ac:knownFonts="1">
    <font>
      <sz val="11"/>
      <color theme="1"/>
      <name val="Calibri"/>
      <family val="2"/>
      <scheme val="minor"/>
    </font>
    <font>
      <sz val="11"/>
      <color theme="1"/>
      <name val="Calibri"/>
      <family val="2"/>
      <scheme val="minor"/>
    </font>
    <font>
      <b/>
      <sz val="11"/>
      <color theme="1"/>
      <name val="Cambria"/>
      <family val="1"/>
    </font>
    <font>
      <sz val="11"/>
      <name val="Calibri"/>
      <family val="2"/>
      <scheme val="minor"/>
    </font>
    <font>
      <b/>
      <sz val="11"/>
      <color theme="1"/>
      <name val="Calibri"/>
      <family val="2"/>
      <scheme val="minor"/>
    </font>
    <font>
      <sz val="10"/>
      <name val="Arial"/>
      <family val="2"/>
    </font>
    <font>
      <sz val="11"/>
      <name val="Cambria"/>
      <family val="1"/>
    </font>
    <font>
      <sz val="10"/>
      <name val="Cambria"/>
      <family val="1"/>
    </font>
    <font>
      <sz val="11"/>
      <color theme="1"/>
      <name val="Times New Roman"/>
      <family val="1"/>
    </font>
    <font>
      <b/>
      <sz val="14"/>
      <color theme="1"/>
      <name val="Calibri"/>
      <family val="2"/>
      <scheme val="minor"/>
    </font>
    <font>
      <sz val="11"/>
      <name val="Calibri"/>
      <family val="2"/>
    </font>
    <font>
      <sz val="10"/>
      <name val="Calibri"/>
      <family val="2"/>
    </font>
    <font>
      <b/>
      <sz val="18"/>
      <color rgb="FFFF0000"/>
      <name val="Calibri"/>
      <family val="2"/>
      <scheme val="minor"/>
    </font>
  </fonts>
  <fills count="3">
    <fill>
      <patternFill patternType="none"/>
    </fill>
    <fill>
      <patternFill patternType="gray125"/>
    </fill>
    <fill>
      <patternFill patternType="solid">
        <fgColor theme="4" tint="0.39997558519241921"/>
        <bgColor indexed="64"/>
      </patternFill>
    </fill>
  </fills>
  <borders count="3">
    <border>
      <left/>
      <right/>
      <top/>
      <bottom/>
      <diagonal/>
    </border>
    <border>
      <left/>
      <right/>
      <top/>
      <bottom style="thin">
        <color indexed="64"/>
      </bottom>
      <diagonal/>
    </border>
    <border>
      <left/>
      <right/>
      <top/>
      <bottom style="double">
        <color auto="1"/>
      </bottom>
      <diagonal/>
    </border>
  </borders>
  <cellStyleXfs count="3">
    <xf numFmtId="0" fontId="0" fillId="0" borderId="0"/>
    <xf numFmtId="43" fontId="1" fillId="0" borderId="0" applyFont="0" applyFill="0" applyBorder="0" applyAlignment="0" applyProtection="0"/>
    <xf numFmtId="0" fontId="5" fillId="0" borderId="0"/>
  </cellStyleXfs>
  <cellXfs count="31">
    <xf numFmtId="0" fontId="0" fillId="0" borderId="0" xfId="0"/>
    <xf numFmtId="0" fontId="2" fillId="2" borderId="1" xfId="0" applyFont="1" applyFill="1" applyBorder="1" applyAlignment="1">
      <alignment horizontal="center" vertical="center" wrapText="1"/>
    </xf>
    <xf numFmtId="6" fontId="2" fillId="2" borderId="1" xfId="0"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0" fillId="0" borderId="0" xfId="0" applyAlignment="1">
      <alignment horizontal="center"/>
    </xf>
    <xf numFmtId="165" fontId="0" fillId="0" borderId="0" xfId="0" applyNumberFormat="1"/>
    <xf numFmtId="166" fontId="0" fillId="0" borderId="0" xfId="0" applyNumberFormat="1"/>
    <xf numFmtId="0" fontId="3" fillId="0" borderId="0" xfId="0" applyFont="1" applyAlignment="1">
      <alignment vertical="top" wrapText="1"/>
    </xf>
    <xf numFmtId="166" fontId="4" fillId="0" borderId="0" xfId="0" applyNumberFormat="1" applyFont="1"/>
    <xf numFmtId="0" fontId="6" fillId="0" borderId="0" xfId="2" applyFont="1"/>
    <xf numFmtId="0" fontId="6" fillId="0" borderId="0" xfId="2" applyFont="1" applyAlignment="1">
      <alignment wrapText="1"/>
    </xf>
    <xf numFmtId="0" fontId="6" fillId="0" borderId="0" xfId="2" applyFont="1" applyAlignment="1">
      <alignment vertical="center"/>
    </xf>
    <xf numFmtId="0" fontId="6" fillId="0" borderId="0" xfId="2" applyFont="1" applyAlignment="1">
      <alignment vertical="center" wrapText="1"/>
    </xf>
    <xf numFmtId="0" fontId="8" fillId="0" borderId="0" xfId="0" applyFont="1" applyAlignment="1">
      <alignment horizontal="left" vertical="center"/>
    </xf>
    <xf numFmtId="0" fontId="0" fillId="0" borderId="0" xfId="0" applyAlignment="1">
      <alignment wrapText="1"/>
    </xf>
    <xf numFmtId="166" fontId="7" fillId="0" borderId="0" xfId="2" applyNumberFormat="1" applyFont="1" applyAlignment="1">
      <alignment vertical="center"/>
    </xf>
    <xf numFmtId="0" fontId="4" fillId="0" borderId="0" xfId="0" applyFont="1"/>
    <xf numFmtId="0" fontId="9" fillId="0" borderId="0" xfId="0" applyFont="1"/>
    <xf numFmtId="15" fontId="9" fillId="0" borderId="0" xfId="0" applyNumberFormat="1" applyFont="1"/>
    <xf numFmtId="166" fontId="0" fillId="0" borderId="0" xfId="0" applyNumberFormat="1" applyAlignment="1">
      <alignment horizontal="center"/>
    </xf>
    <xf numFmtId="166" fontId="4" fillId="0" borderId="2" xfId="0" applyNumberFormat="1" applyFont="1" applyBorder="1"/>
    <xf numFmtId="0" fontId="0" fillId="0" borderId="0" xfId="0" applyAlignment="1">
      <alignment vertical="center"/>
    </xf>
    <xf numFmtId="166" fontId="10" fillId="0" borderId="0" xfId="2" applyNumberFormat="1" applyFont="1" applyAlignment="1">
      <alignment vertical="center"/>
    </xf>
    <xf numFmtId="166" fontId="11" fillId="0" borderId="0" xfId="2" applyNumberFormat="1" applyFont="1" applyAlignment="1">
      <alignment vertical="center"/>
    </xf>
    <xf numFmtId="166" fontId="0" fillId="0" borderId="0" xfId="0" applyNumberFormat="1" applyAlignment="1">
      <alignment vertical="center"/>
    </xf>
    <xf numFmtId="0" fontId="12" fillId="0" borderId="0" xfId="0" applyFont="1"/>
    <xf numFmtId="0" fontId="0" fillId="0" borderId="0" xfId="0" applyAlignment="1">
      <alignment horizontal="center" wrapText="1"/>
    </xf>
    <xf numFmtId="0" fontId="8"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166" fontId="11" fillId="0" borderId="0" xfId="2" applyNumberFormat="1" applyFont="1" applyAlignment="1">
      <alignment vertical="center" wrapText="1"/>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1"/>
  <sheetViews>
    <sheetView tabSelected="1" workbookViewId="0">
      <pane xSplit="3" ySplit="6" topLeftCell="D7" activePane="bottomRight" state="frozen"/>
      <selection pane="topRight" activeCell="D1" sqref="D1"/>
      <selection pane="bottomLeft" activeCell="A7" sqref="A7"/>
      <selection pane="bottomRight" activeCell="A2" sqref="A2"/>
    </sheetView>
  </sheetViews>
  <sheetFormatPr defaultRowHeight="15" x14ac:dyDescent="0.25"/>
  <cols>
    <col min="1" max="1" width="117.85546875" customWidth="1"/>
    <col min="2" max="2" width="32.140625" customWidth="1"/>
    <col min="3" max="3" width="14.140625" style="4" customWidth="1"/>
    <col min="4" max="4" width="25.42578125" customWidth="1"/>
    <col min="5" max="7" width="18.140625" customWidth="1"/>
    <col min="8" max="8" width="22.7109375" customWidth="1"/>
    <col min="9" max="9" width="16.140625" customWidth="1"/>
  </cols>
  <sheetData>
    <row r="1" spans="1:9" ht="23.25" x14ac:dyDescent="0.35">
      <c r="A1" s="25" t="s">
        <v>80</v>
      </c>
    </row>
    <row r="2" spans="1:9" ht="18.75" x14ac:dyDescent="0.3">
      <c r="A2" s="17" t="s">
        <v>26</v>
      </c>
    </row>
    <row r="3" spans="1:9" ht="18.75" x14ac:dyDescent="0.3">
      <c r="A3" s="18" t="s">
        <v>79</v>
      </c>
    </row>
    <row r="5" spans="1:9" ht="42.75" x14ac:dyDescent="0.25">
      <c r="A5" s="1" t="s">
        <v>0</v>
      </c>
      <c r="B5" s="1" t="s">
        <v>6</v>
      </c>
      <c r="C5" s="2" t="s">
        <v>2</v>
      </c>
      <c r="D5" s="2" t="s">
        <v>1</v>
      </c>
      <c r="E5" s="3" t="s">
        <v>3</v>
      </c>
      <c r="F5" s="3" t="s">
        <v>4</v>
      </c>
      <c r="G5" s="3" t="s">
        <v>38</v>
      </c>
      <c r="H5" s="3" t="s">
        <v>5</v>
      </c>
      <c r="I5" s="3" t="s">
        <v>27</v>
      </c>
    </row>
    <row r="7" spans="1:9" x14ac:dyDescent="0.25">
      <c r="A7" t="s">
        <v>17</v>
      </c>
      <c r="B7" t="s">
        <v>17</v>
      </c>
      <c r="C7" s="4" t="s">
        <v>17</v>
      </c>
      <c r="D7" s="6" t="s">
        <v>17</v>
      </c>
      <c r="E7" s="6" t="s">
        <v>17</v>
      </c>
      <c r="F7" s="6" t="s">
        <v>17</v>
      </c>
      <c r="G7" s="6" t="s">
        <v>17</v>
      </c>
      <c r="H7" s="6" t="s">
        <v>17</v>
      </c>
    </row>
    <row r="8" spans="1:9" x14ac:dyDescent="0.25">
      <c r="A8" t="s">
        <v>49</v>
      </c>
      <c r="B8" t="s">
        <v>32</v>
      </c>
      <c r="C8" s="4">
        <v>2021</v>
      </c>
      <c r="D8" s="6">
        <v>20000000</v>
      </c>
      <c r="E8" s="6">
        <v>0</v>
      </c>
      <c r="F8" s="6">
        <v>0</v>
      </c>
      <c r="G8" s="6"/>
      <c r="H8" s="6">
        <v>20000000</v>
      </c>
      <c r="I8" s="8" t="s">
        <v>17</v>
      </c>
    </row>
    <row r="9" spans="1:9" x14ac:dyDescent="0.25">
      <c r="A9" t="s">
        <v>61</v>
      </c>
      <c r="B9" t="s">
        <v>62</v>
      </c>
      <c r="C9" s="4">
        <v>2024</v>
      </c>
      <c r="D9" s="6">
        <v>20000000</v>
      </c>
      <c r="E9" s="6"/>
      <c r="F9" s="6">
        <v>20000000</v>
      </c>
      <c r="G9" s="6"/>
      <c r="H9" s="6">
        <v>20000000</v>
      </c>
      <c r="I9" s="8">
        <f>SUM(H8:H9)</f>
        <v>40000000</v>
      </c>
    </row>
    <row r="10" spans="1:9" x14ac:dyDescent="0.25">
      <c r="D10" s="6"/>
      <c r="E10" s="6"/>
      <c r="F10" s="6"/>
      <c r="G10" s="6"/>
      <c r="H10" s="6"/>
      <c r="I10" s="16"/>
    </row>
    <row r="11" spans="1:9" ht="105" x14ac:dyDescent="0.25">
      <c r="A11" s="7" t="s">
        <v>70</v>
      </c>
      <c r="B11" s="7" t="s">
        <v>63</v>
      </c>
      <c r="D11" s="6">
        <v>402500000</v>
      </c>
      <c r="E11" s="6">
        <f>10000000+322277000+5000000</f>
        <v>337277000</v>
      </c>
      <c r="F11" s="6">
        <v>5000000</v>
      </c>
      <c r="G11" s="6"/>
      <c r="H11" s="6">
        <f>+D11-E11</f>
        <v>65223000</v>
      </c>
      <c r="I11" s="8">
        <f>SUM(H11)</f>
        <v>65223000</v>
      </c>
    </row>
    <row r="12" spans="1:9" x14ac:dyDescent="0.25">
      <c r="A12" s="7"/>
      <c r="B12" s="7"/>
      <c r="D12" s="6"/>
      <c r="E12" s="6"/>
      <c r="F12" s="6"/>
      <c r="G12" s="6"/>
      <c r="H12" s="6"/>
      <c r="I12" s="8"/>
    </row>
    <row r="13" spans="1:9" ht="45" x14ac:dyDescent="0.25">
      <c r="A13" s="21" t="s">
        <v>60</v>
      </c>
      <c r="B13" s="28" t="s">
        <v>71</v>
      </c>
      <c r="C13" s="29">
        <v>2020</v>
      </c>
      <c r="D13" s="6">
        <v>5000000</v>
      </c>
      <c r="E13" s="6">
        <v>2000000</v>
      </c>
      <c r="F13" s="6">
        <v>0</v>
      </c>
      <c r="G13" s="6"/>
      <c r="H13" s="6">
        <v>3000000</v>
      </c>
      <c r="I13" s="8" t="s">
        <v>17</v>
      </c>
    </row>
    <row r="14" spans="1:9" x14ac:dyDescent="0.25">
      <c r="A14" s="21" t="s">
        <v>60</v>
      </c>
      <c r="B14" t="s">
        <v>32</v>
      </c>
      <c r="C14" s="4">
        <v>2021</v>
      </c>
      <c r="D14" s="6">
        <v>5000000</v>
      </c>
      <c r="E14" s="6">
        <v>0</v>
      </c>
      <c r="F14" s="6">
        <v>0</v>
      </c>
      <c r="G14" s="6"/>
      <c r="H14" s="6">
        <v>5000000</v>
      </c>
      <c r="I14" s="8">
        <f>SUM(H13:H14)</f>
        <v>8000000</v>
      </c>
    </row>
    <row r="15" spans="1:9" x14ac:dyDescent="0.25">
      <c r="D15" s="6"/>
      <c r="E15" s="6"/>
      <c r="F15" s="6"/>
      <c r="G15" s="6"/>
      <c r="H15" s="6"/>
      <c r="I15" s="16"/>
    </row>
    <row r="16" spans="1:9" x14ac:dyDescent="0.25">
      <c r="A16" t="s">
        <v>9</v>
      </c>
      <c r="B16" t="s">
        <v>10</v>
      </c>
      <c r="C16" s="4">
        <v>2011</v>
      </c>
      <c r="D16" s="6">
        <v>50000000</v>
      </c>
      <c r="E16" s="6">
        <v>12400000</v>
      </c>
      <c r="F16" s="6">
        <v>0</v>
      </c>
      <c r="G16" s="6"/>
      <c r="H16" s="6">
        <f>+D16-E16</f>
        <v>37600000</v>
      </c>
      <c r="I16" s="16"/>
    </row>
    <row r="17" spans="1:9" x14ac:dyDescent="0.25">
      <c r="A17" t="s">
        <v>9</v>
      </c>
      <c r="B17" t="s">
        <v>11</v>
      </c>
      <c r="C17" s="4">
        <v>2014</v>
      </c>
      <c r="D17" s="6">
        <v>10000000</v>
      </c>
      <c r="E17" s="6">
        <v>0</v>
      </c>
      <c r="F17" s="6">
        <v>0</v>
      </c>
      <c r="G17" s="6"/>
      <c r="H17" s="6">
        <v>10000000</v>
      </c>
      <c r="I17" s="16"/>
    </row>
    <row r="18" spans="1:9" x14ac:dyDescent="0.25">
      <c r="A18" t="s">
        <v>9</v>
      </c>
      <c r="B18" t="s">
        <v>7</v>
      </c>
      <c r="C18" s="4">
        <v>2019</v>
      </c>
      <c r="D18" s="6">
        <v>3000000</v>
      </c>
      <c r="E18" s="6">
        <v>0</v>
      </c>
      <c r="F18" s="6">
        <v>3000000</v>
      </c>
      <c r="G18" s="6"/>
      <c r="H18" s="6">
        <v>3000000</v>
      </c>
      <c r="I18" s="8" t="s">
        <v>17</v>
      </c>
    </row>
    <row r="19" spans="1:9" x14ac:dyDescent="0.25">
      <c r="A19" t="s">
        <v>9</v>
      </c>
      <c r="B19" t="s">
        <v>8</v>
      </c>
      <c r="C19" s="4">
        <v>2020</v>
      </c>
      <c r="D19" s="6">
        <v>7000000</v>
      </c>
      <c r="E19" s="6">
        <v>0</v>
      </c>
      <c r="F19" s="6">
        <v>7000000</v>
      </c>
      <c r="G19" s="6"/>
      <c r="H19" s="6">
        <v>7000000</v>
      </c>
      <c r="I19" s="8" t="s">
        <v>17</v>
      </c>
    </row>
    <row r="20" spans="1:9" x14ac:dyDescent="0.25">
      <c r="A20" t="s">
        <v>9</v>
      </c>
      <c r="B20" t="s">
        <v>32</v>
      </c>
      <c r="C20" s="4">
        <v>2021</v>
      </c>
      <c r="D20" s="6">
        <v>7000000</v>
      </c>
      <c r="E20" s="6">
        <v>0</v>
      </c>
      <c r="F20" s="6">
        <v>7000000</v>
      </c>
      <c r="G20" s="6"/>
      <c r="H20" s="6">
        <v>7000000</v>
      </c>
      <c r="I20" s="8" t="s">
        <v>17</v>
      </c>
    </row>
    <row r="21" spans="1:9" x14ac:dyDescent="0.25">
      <c r="A21" t="s">
        <v>34</v>
      </c>
      <c r="B21" t="s">
        <v>32</v>
      </c>
      <c r="C21" s="4">
        <v>2021</v>
      </c>
      <c r="D21" s="6">
        <v>1000000</v>
      </c>
      <c r="E21" s="6">
        <v>0</v>
      </c>
      <c r="F21" s="6">
        <v>1000000</v>
      </c>
      <c r="G21" s="6"/>
      <c r="H21" s="6">
        <v>1000000</v>
      </c>
      <c r="I21" s="8" t="s">
        <v>17</v>
      </c>
    </row>
    <row r="22" spans="1:9" x14ac:dyDescent="0.25">
      <c r="A22" t="s">
        <v>67</v>
      </c>
      <c r="B22" t="s">
        <v>66</v>
      </c>
      <c r="C22" s="4">
        <v>2024</v>
      </c>
      <c r="D22" s="6">
        <v>5000000</v>
      </c>
      <c r="E22" s="6">
        <v>0</v>
      </c>
      <c r="F22" s="6">
        <v>5000000</v>
      </c>
      <c r="G22" s="6"/>
      <c r="H22" s="6">
        <v>5000000</v>
      </c>
      <c r="I22" s="8">
        <f>SUM(H16:H22)</f>
        <v>70600000</v>
      </c>
    </row>
    <row r="23" spans="1:9" x14ac:dyDescent="0.25">
      <c r="D23" s="6"/>
      <c r="E23" s="6"/>
      <c r="F23" s="6"/>
      <c r="G23" s="6"/>
      <c r="H23" s="6"/>
      <c r="I23" s="16"/>
    </row>
    <row r="24" spans="1:9" x14ac:dyDescent="0.25">
      <c r="A24" t="s">
        <v>18</v>
      </c>
      <c r="B24" t="s">
        <v>19</v>
      </c>
      <c r="C24" s="4">
        <v>2007</v>
      </c>
      <c r="D24" s="6">
        <v>4000000</v>
      </c>
      <c r="E24" s="6">
        <v>0</v>
      </c>
      <c r="F24" s="6">
        <v>4000000</v>
      </c>
      <c r="G24" s="6"/>
      <c r="H24" s="6">
        <v>4000000</v>
      </c>
      <c r="I24" s="8">
        <f>SUM(H24)</f>
        <v>4000000</v>
      </c>
    </row>
    <row r="25" spans="1:9" x14ac:dyDescent="0.25">
      <c r="D25" s="6"/>
      <c r="E25" s="6"/>
      <c r="F25" s="6"/>
      <c r="G25" s="6"/>
      <c r="H25" s="6"/>
      <c r="I25" s="16"/>
    </row>
    <row r="26" spans="1:9" x14ac:dyDescent="0.25">
      <c r="A26" t="s">
        <v>21</v>
      </c>
      <c r="B26" s="13" t="s">
        <v>22</v>
      </c>
      <c r="D26" s="6">
        <v>63100000</v>
      </c>
      <c r="E26" s="6">
        <v>56750000</v>
      </c>
      <c r="F26" s="6">
        <v>0</v>
      </c>
      <c r="G26" s="6"/>
      <c r="H26" s="6">
        <f t="shared" ref="H26:H29" si="0">+D26-E26</f>
        <v>6350000</v>
      </c>
      <c r="I26" s="16"/>
    </row>
    <row r="27" spans="1:9" ht="30" x14ac:dyDescent="0.25">
      <c r="A27" t="s">
        <v>20</v>
      </c>
      <c r="B27" s="27" t="s">
        <v>64</v>
      </c>
      <c r="D27" s="6">
        <v>82000000</v>
      </c>
      <c r="E27" s="6">
        <f>69840000+1160000+2000000</f>
        <v>73000000</v>
      </c>
      <c r="F27" s="6">
        <f>1000000+5000000</f>
        <v>6000000</v>
      </c>
      <c r="G27" s="6"/>
      <c r="H27" s="6">
        <f t="shared" si="0"/>
        <v>9000000</v>
      </c>
      <c r="I27" s="16"/>
    </row>
    <row r="28" spans="1:9" x14ac:dyDescent="0.25">
      <c r="A28" s="14" t="s">
        <v>72</v>
      </c>
      <c r="B28" s="13" t="s">
        <v>45</v>
      </c>
      <c r="D28" s="6">
        <v>70000000</v>
      </c>
      <c r="E28" s="6">
        <v>70000000</v>
      </c>
      <c r="F28" s="6">
        <v>0</v>
      </c>
      <c r="G28" s="6" t="s">
        <v>17</v>
      </c>
      <c r="H28" s="6">
        <f t="shared" si="0"/>
        <v>0</v>
      </c>
      <c r="I28" s="16"/>
    </row>
    <row r="29" spans="1:9" x14ac:dyDescent="0.25">
      <c r="A29" s="14" t="s">
        <v>73</v>
      </c>
      <c r="B29" s="13" t="s">
        <v>23</v>
      </c>
      <c r="D29" s="6">
        <v>6000000</v>
      </c>
      <c r="E29" s="6">
        <v>6000000</v>
      </c>
      <c r="F29" s="6">
        <v>0</v>
      </c>
      <c r="G29" s="6"/>
      <c r="H29" s="6">
        <f t="shared" si="0"/>
        <v>0</v>
      </c>
      <c r="I29" s="8">
        <f>SUM(H26:H29)</f>
        <v>15350000</v>
      </c>
    </row>
    <row r="30" spans="1:9" ht="60" x14ac:dyDescent="0.25">
      <c r="A30" s="28" t="s">
        <v>39</v>
      </c>
      <c r="B30" s="27" t="s">
        <v>46</v>
      </c>
      <c r="C30" s="26" t="s">
        <v>40</v>
      </c>
      <c r="D30" s="6">
        <v>246798550</v>
      </c>
      <c r="E30" s="6">
        <v>0</v>
      </c>
      <c r="F30" s="6">
        <v>165693550</v>
      </c>
      <c r="G30" s="6">
        <v>81105000</v>
      </c>
      <c r="H30" s="6">
        <f>+D30-E30-G30</f>
        <v>165693550</v>
      </c>
      <c r="I30" s="8">
        <f>SUM(H30)</f>
        <v>165693550</v>
      </c>
    </row>
    <row r="31" spans="1:9" ht="75" x14ac:dyDescent="0.25">
      <c r="A31" s="28" t="s">
        <v>44</v>
      </c>
      <c r="B31" s="27" t="s">
        <v>47</v>
      </c>
      <c r="C31" s="26" t="s">
        <v>42</v>
      </c>
      <c r="D31" s="6">
        <v>482000000</v>
      </c>
      <c r="E31" s="6">
        <v>0</v>
      </c>
      <c r="F31" s="6">
        <v>364386000</v>
      </c>
      <c r="G31" s="6">
        <v>117614000</v>
      </c>
      <c r="H31" s="6">
        <f>+D31-E31-G31</f>
        <v>364386000</v>
      </c>
      <c r="I31" s="8">
        <f>SUM(H31)</f>
        <v>364386000</v>
      </c>
    </row>
    <row r="32" spans="1:9" ht="75" x14ac:dyDescent="0.25">
      <c r="A32" s="28" t="s">
        <v>41</v>
      </c>
      <c r="B32" s="27" t="s">
        <v>48</v>
      </c>
      <c r="C32" s="26" t="s">
        <v>43</v>
      </c>
      <c r="D32" s="6">
        <v>260000000</v>
      </c>
      <c r="E32" s="6">
        <v>0</v>
      </c>
      <c r="F32" s="6">
        <v>216000000</v>
      </c>
      <c r="G32" s="6">
        <v>44000000</v>
      </c>
      <c r="H32" s="6">
        <f>+D32-E32-G32</f>
        <v>216000000</v>
      </c>
      <c r="I32" s="8">
        <f>SUM(H32)</f>
        <v>216000000</v>
      </c>
    </row>
    <row r="33" spans="1:9" x14ac:dyDescent="0.25">
      <c r="A33" s="14"/>
      <c r="B33" s="27"/>
      <c r="C33" s="26"/>
      <c r="D33" s="6"/>
      <c r="E33" s="6"/>
      <c r="F33" s="6"/>
      <c r="G33" s="6"/>
      <c r="H33" s="6"/>
      <c r="I33" s="8"/>
    </row>
    <row r="34" spans="1:9" x14ac:dyDescent="0.25">
      <c r="D34" s="6"/>
      <c r="E34" s="6"/>
      <c r="F34" s="6"/>
      <c r="G34" s="6"/>
      <c r="H34" s="6"/>
      <c r="I34" s="16"/>
    </row>
    <row r="35" spans="1:9" x14ac:dyDescent="0.25">
      <c r="A35" t="s">
        <v>12</v>
      </c>
      <c r="B35" t="s">
        <v>13</v>
      </c>
      <c r="C35" s="4">
        <v>2006</v>
      </c>
      <c r="D35" s="6">
        <v>30000000</v>
      </c>
      <c r="E35" s="6">
        <v>20720000</v>
      </c>
      <c r="F35" s="6">
        <v>0</v>
      </c>
      <c r="G35" s="6"/>
      <c r="H35" s="6">
        <f>+D35-E35</f>
        <v>9280000</v>
      </c>
      <c r="I35" s="8">
        <f>SUM(H35)</f>
        <v>9280000</v>
      </c>
    </row>
    <row r="36" spans="1:9" x14ac:dyDescent="0.25">
      <c r="D36" s="6"/>
      <c r="E36" s="6"/>
      <c r="F36" s="6"/>
      <c r="G36" s="6"/>
      <c r="H36" s="6"/>
      <c r="I36" s="8"/>
    </row>
    <row r="37" spans="1:9" ht="60" x14ac:dyDescent="0.25">
      <c r="A37" s="21" t="s">
        <v>24</v>
      </c>
      <c r="B37" s="14" t="s">
        <v>33</v>
      </c>
      <c r="C37" s="26" t="s">
        <v>68</v>
      </c>
      <c r="D37" s="6">
        <f>175000000+36000000+10000000</f>
        <v>221000000</v>
      </c>
      <c r="E37" s="6">
        <v>120000000</v>
      </c>
      <c r="F37" s="6">
        <f>36000000+10000000</f>
        <v>46000000</v>
      </c>
      <c r="G37" s="6"/>
      <c r="H37" s="6">
        <f>91000000+10000000</f>
        <v>101000000</v>
      </c>
      <c r="I37" s="8">
        <v>101000000</v>
      </c>
    </row>
    <row r="38" spans="1:9" x14ac:dyDescent="0.25">
      <c r="D38" s="6"/>
      <c r="E38" s="6"/>
      <c r="F38" s="6"/>
      <c r="G38" s="6"/>
      <c r="H38" s="6"/>
      <c r="I38" s="16"/>
    </row>
    <row r="39" spans="1:9" x14ac:dyDescent="0.25">
      <c r="A39" t="s">
        <v>14</v>
      </c>
      <c r="B39" t="s">
        <v>15</v>
      </c>
      <c r="C39" s="4">
        <v>2011</v>
      </c>
      <c r="D39" s="6">
        <v>38000000</v>
      </c>
      <c r="E39" s="6">
        <v>37996623</v>
      </c>
      <c r="F39" s="6">
        <v>0</v>
      </c>
      <c r="G39" s="6"/>
      <c r="H39" s="6">
        <f>+D39-E39</f>
        <v>3377</v>
      </c>
      <c r="I39" s="8">
        <f>SUM(H39)</f>
        <v>3377</v>
      </c>
    </row>
    <row r="40" spans="1:9" x14ac:dyDescent="0.25">
      <c r="D40" s="6"/>
      <c r="E40" s="6"/>
      <c r="F40" s="6"/>
      <c r="G40" s="6"/>
      <c r="H40" s="6"/>
      <c r="I40" s="8"/>
    </row>
    <row r="41" spans="1:9" ht="60" x14ac:dyDescent="0.25">
      <c r="A41" t="s">
        <v>16</v>
      </c>
      <c r="B41" s="14" t="s">
        <v>25</v>
      </c>
      <c r="C41" s="4" t="s">
        <v>17</v>
      </c>
      <c r="D41" s="6">
        <v>12925000</v>
      </c>
      <c r="E41" s="6">
        <v>12906373</v>
      </c>
      <c r="F41" s="6">
        <v>0</v>
      </c>
      <c r="G41" s="6"/>
      <c r="H41" s="6">
        <f>+D41-E41</f>
        <v>18627</v>
      </c>
      <c r="I41" s="8">
        <f>SUM(H41)</f>
        <v>18627</v>
      </c>
    </row>
    <row r="42" spans="1:9" x14ac:dyDescent="0.25">
      <c r="D42" s="6"/>
      <c r="E42" s="6"/>
      <c r="F42" s="6"/>
      <c r="G42" s="6"/>
      <c r="H42" s="6"/>
      <c r="I42" s="16"/>
    </row>
    <row r="43" spans="1:9" ht="75" x14ac:dyDescent="0.25">
      <c r="A43" s="21" t="s">
        <v>74</v>
      </c>
      <c r="B43" s="28" t="s">
        <v>65</v>
      </c>
      <c r="D43" s="6">
        <v>90000000</v>
      </c>
      <c r="E43" s="6">
        <v>215817000</v>
      </c>
      <c r="F43" s="6">
        <v>0</v>
      </c>
      <c r="G43" s="6"/>
      <c r="H43" s="6">
        <v>90000000</v>
      </c>
      <c r="I43" s="8">
        <f>SUM(H43)</f>
        <v>90000000</v>
      </c>
    </row>
    <row r="44" spans="1:9" x14ac:dyDescent="0.25">
      <c r="D44" s="6"/>
      <c r="E44" s="6"/>
      <c r="F44" s="6"/>
      <c r="G44" s="6"/>
      <c r="H44" s="6"/>
      <c r="I44" s="16"/>
    </row>
    <row r="45" spans="1:9" x14ac:dyDescent="0.25">
      <c r="D45" s="6"/>
      <c r="E45" s="6"/>
      <c r="F45" s="6"/>
      <c r="G45" s="6"/>
      <c r="H45" s="6"/>
      <c r="I45" s="16"/>
    </row>
    <row r="46" spans="1:9" x14ac:dyDescent="0.25">
      <c r="A46" t="s">
        <v>75</v>
      </c>
      <c r="B46" t="s">
        <v>29</v>
      </c>
      <c r="C46" s="4">
        <v>2020</v>
      </c>
      <c r="D46" s="6">
        <v>7000000</v>
      </c>
      <c r="E46" s="6">
        <v>7000000</v>
      </c>
      <c r="F46" s="6">
        <v>0</v>
      </c>
      <c r="G46" s="6"/>
      <c r="H46" s="6">
        <v>0</v>
      </c>
      <c r="I46" s="8">
        <f>SUM(H46)</f>
        <v>0</v>
      </c>
    </row>
    <row r="47" spans="1:9" x14ac:dyDescent="0.25">
      <c r="A47" t="s">
        <v>28</v>
      </c>
      <c r="B47" t="s">
        <v>37</v>
      </c>
      <c r="C47" s="4">
        <v>2022</v>
      </c>
      <c r="D47" s="6">
        <v>20000000</v>
      </c>
      <c r="E47" s="6">
        <v>15100000</v>
      </c>
      <c r="F47" s="6">
        <v>0</v>
      </c>
      <c r="G47" s="6"/>
      <c r="H47" s="6">
        <v>4900000</v>
      </c>
      <c r="I47" s="8">
        <v>4900000</v>
      </c>
    </row>
    <row r="48" spans="1:9" x14ac:dyDescent="0.25">
      <c r="D48" s="6"/>
      <c r="E48" s="6"/>
      <c r="F48" s="6"/>
      <c r="G48" s="6"/>
      <c r="H48" s="6"/>
      <c r="I48" s="8"/>
    </row>
    <row r="49" spans="1:9" x14ac:dyDescent="0.25">
      <c r="A49" t="s">
        <v>31</v>
      </c>
      <c r="B49" t="s">
        <v>30</v>
      </c>
      <c r="C49" s="4">
        <v>2020</v>
      </c>
      <c r="D49" s="6">
        <v>114000000</v>
      </c>
      <c r="E49" s="6">
        <v>114000000</v>
      </c>
      <c r="F49" s="6">
        <v>0</v>
      </c>
      <c r="G49" s="6"/>
      <c r="H49" s="6">
        <v>0</v>
      </c>
      <c r="I49" s="8">
        <f>SUM(H49)</f>
        <v>0</v>
      </c>
    </row>
    <row r="50" spans="1:9" x14ac:dyDescent="0.25">
      <c r="D50" s="6"/>
      <c r="E50" s="6"/>
      <c r="F50" s="6"/>
      <c r="G50" s="6"/>
      <c r="H50" s="6"/>
      <c r="I50" s="8"/>
    </row>
    <row r="51" spans="1:9" x14ac:dyDescent="0.25">
      <c r="A51" t="s">
        <v>69</v>
      </c>
      <c r="B51" t="s">
        <v>62</v>
      </c>
      <c r="C51" s="4">
        <v>2024</v>
      </c>
      <c r="D51" s="6">
        <v>13900000</v>
      </c>
      <c r="E51" s="6">
        <v>0</v>
      </c>
      <c r="F51" s="6">
        <v>7900000</v>
      </c>
      <c r="G51" s="6">
        <v>6000000</v>
      </c>
      <c r="H51" s="6">
        <v>7900000</v>
      </c>
      <c r="I51" s="8">
        <v>7900000</v>
      </c>
    </row>
    <row r="52" spans="1:9" x14ac:dyDescent="0.25">
      <c r="B52" t="s">
        <v>17</v>
      </c>
      <c r="C52" s="4" t="s">
        <v>17</v>
      </c>
      <c r="D52" s="6"/>
      <c r="E52" s="6"/>
      <c r="F52" s="6"/>
      <c r="G52" s="6"/>
      <c r="H52" s="6"/>
      <c r="I52" s="16"/>
    </row>
    <row r="53" spans="1:9" ht="60" x14ac:dyDescent="0.25">
      <c r="A53" s="11" t="s">
        <v>59</v>
      </c>
      <c r="B53" s="14" t="s">
        <v>57</v>
      </c>
      <c r="C53" s="4">
        <v>2020</v>
      </c>
      <c r="D53" s="6">
        <v>3000000</v>
      </c>
      <c r="E53" s="6">
        <v>0</v>
      </c>
      <c r="F53" s="6">
        <v>0</v>
      </c>
      <c r="G53" s="6"/>
      <c r="H53" s="6">
        <v>3000000</v>
      </c>
      <c r="I53" s="16"/>
    </row>
    <row r="54" spans="1:9" ht="60" x14ac:dyDescent="0.25">
      <c r="A54" s="11" t="s">
        <v>59</v>
      </c>
      <c r="B54" s="14" t="s">
        <v>58</v>
      </c>
      <c r="C54" s="4">
        <v>2021</v>
      </c>
      <c r="D54" s="6">
        <v>3000000</v>
      </c>
      <c r="E54" s="6">
        <v>0</v>
      </c>
      <c r="F54" s="6">
        <v>0</v>
      </c>
      <c r="G54" s="6"/>
      <c r="H54" s="6">
        <v>3000000</v>
      </c>
      <c r="I54" s="8">
        <f>SUM(H53:H54)</f>
        <v>6000000</v>
      </c>
    </row>
    <row r="55" spans="1:9" x14ac:dyDescent="0.25">
      <c r="A55" s="12"/>
      <c r="C55" s="4" t="s">
        <v>17</v>
      </c>
      <c r="D55" s="15"/>
      <c r="E55" s="6"/>
      <c r="F55" s="15"/>
      <c r="G55" s="15"/>
      <c r="H55" s="15"/>
      <c r="I55" s="8"/>
    </row>
    <row r="56" spans="1:9" x14ac:dyDescent="0.25">
      <c r="A56" s="11" t="s">
        <v>17</v>
      </c>
      <c r="B56" t="s">
        <v>17</v>
      </c>
      <c r="C56" s="4" t="s">
        <v>17</v>
      </c>
      <c r="D56" s="22" t="s">
        <v>17</v>
      </c>
      <c r="E56" s="6" t="s">
        <v>17</v>
      </c>
      <c r="F56" s="22" t="s">
        <v>17</v>
      </c>
      <c r="G56" s="22"/>
      <c r="H56" s="22" t="s">
        <v>17</v>
      </c>
      <c r="I56" s="8"/>
    </row>
    <row r="57" spans="1:9" ht="29.25" x14ac:dyDescent="0.25">
      <c r="A57" s="10" t="s">
        <v>50</v>
      </c>
      <c r="B57" t="s">
        <v>32</v>
      </c>
      <c r="C57" s="4">
        <v>2021</v>
      </c>
      <c r="D57" s="22">
        <v>8000000</v>
      </c>
      <c r="E57" s="24">
        <f>1300000+300000</f>
        <v>1600000</v>
      </c>
      <c r="F57" s="22">
        <v>0</v>
      </c>
      <c r="G57" s="22"/>
      <c r="H57" s="22">
        <v>6400000</v>
      </c>
      <c r="I57" s="8"/>
    </row>
    <row r="58" spans="1:9" x14ac:dyDescent="0.25">
      <c r="A58" s="11" t="s">
        <v>51</v>
      </c>
      <c r="B58" t="s">
        <v>32</v>
      </c>
      <c r="C58" s="4">
        <v>2021</v>
      </c>
      <c r="D58" s="22">
        <v>5800000</v>
      </c>
      <c r="E58" s="6">
        <f>1000000+500000</f>
        <v>1500000</v>
      </c>
      <c r="F58" s="22">
        <v>0</v>
      </c>
      <c r="G58" s="22"/>
      <c r="H58" s="22">
        <v>4300000</v>
      </c>
      <c r="I58" s="8">
        <f>SUM(H56:H58)</f>
        <v>10700000</v>
      </c>
    </row>
    <row r="59" spans="1:9" x14ac:dyDescent="0.25">
      <c r="A59" s="12"/>
      <c r="D59" s="30"/>
      <c r="E59" s="6" t="s">
        <v>17</v>
      </c>
      <c r="F59" s="23"/>
      <c r="G59" s="23"/>
      <c r="H59" s="23"/>
      <c r="I59" s="8"/>
    </row>
    <row r="60" spans="1:9" x14ac:dyDescent="0.25">
      <c r="A60" s="10" t="s">
        <v>52</v>
      </c>
      <c r="B60" t="s">
        <v>32</v>
      </c>
      <c r="C60" s="4">
        <v>2021</v>
      </c>
      <c r="D60" s="22">
        <v>1788372</v>
      </c>
      <c r="E60" s="6">
        <v>0</v>
      </c>
      <c r="F60" s="22">
        <v>0</v>
      </c>
      <c r="G60" s="22"/>
      <c r="H60" s="22">
        <v>1788372</v>
      </c>
      <c r="I60" s="8"/>
    </row>
    <row r="61" spans="1:9" x14ac:dyDescent="0.25">
      <c r="A61" s="9" t="s">
        <v>53</v>
      </c>
      <c r="B61" t="s">
        <v>32</v>
      </c>
      <c r="C61" s="4">
        <v>2021</v>
      </c>
      <c r="D61" s="22">
        <v>2070016</v>
      </c>
      <c r="E61" s="6">
        <v>1030000</v>
      </c>
      <c r="F61" s="22">
        <v>0</v>
      </c>
      <c r="G61" s="22"/>
      <c r="H61" s="22">
        <v>1040016</v>
      </c>
      <c r="I61" s="8"/>
    </row>
    <row r="62" spans="1:9" x14ac:dyDescent="0.25">
      <c r="A62" s="9" t="s">
        <v>54</v>
      </c>
      <c r="B62" t="s">
        <v>32</v>
      </c>
      <c r="C62" s="4">
        <v>2021</v>
      </c>
      <c r="D62" s="22">
        <v>2436346</v>
      </c>
      <c r="E62" s="6">
        <v>1532</v>
      </c>
      <c r="F62" s="22">
        <v>0</v>
      </c>
      <c r="G62" s="22"/>
      <c r="H62" s="22">
        <f>2436346-1532</f>
        <v>2434814</v>
      </c>
      <c r="I62" s="8"/>
    </row>
    <row r="63" spans="1:9" x14ac:dyDescent="0.25">
      <c r="A63" s="9" t="s">
        <v>55</v>
      </c>
      <c r="B63" t="s">
        <v>32</v>
      </c>
      <c r="C63" s="4">
        <v>2021</v>
      </c>
      <c r="D63" s="22">
        <v>2052257</v>
      </c>
      <c r="E63" s="6">
        <v>0</v>
      </c>
      <c r="F63" s="22">
        <v>0</v>
      </c>
      <c r="G63" s="22"/>
      <c r="H63" s="22">
        <v>2052257</v>
      </c>
      <c r="I63" s="8"/>
    </row>
    <row r="64" spans="1:9" x14ac:dyDescent="0.25">
      <c r="A64" s="9" t="s">
        <v>56</v>
      </c>
      <c r="B64" t="s">
        <v>32</v>
      </c>
      <c r="C64" s="4">
        <v>2021</v>
      </c>
      <c r="D64" s="22">
        <v>1714541</v>
      </c>
      <c r="E64" s="6">
        <v>0</v>
      </c>
      <c r="F64" s="22">
        <v>0</v>
      </c>
      <c r="G64" s="22"/>
      <c r="H64" s="22">
        <v>1714541</v>
      </c>
      <c r="I64" s="8">
        <f>SUM(H60:H64)</f>
        <v>9030000</v>
      </c>
    </row>
    <row r="65" spans="1:9" x14ac:dyDescent="0.25">
      <c r="A65" s="12"/>
      <c r="D65" s="15" t="s">
        <v>17</v>
      </c>
      <c r="E65" s="6"/>
      <c r="F65" s="15"/>
      <c r="G65" s="15"/>
      <c r="H65" s="15"/>
      <c r="I65" s="8"/>
    </row>
    <row r="66" spans="1:9" x14ac:dyDescent="0.25">
      <c r="D66" s="6"/>
      <c r="E66" s="6"/>
      <c r="F66" s="6"/>
      <c r="G66" s="6"/>
      <c r="H66" s="6"/>
      <c r="I66" s="16"/>
    </row>
    <row r="67" spans="1:9" x14ac:dyDescent="0.25">
      <c r="A67" s="9"/>
      <c r="D67" s="6"/>
      <c r="E67" s="6"/>
      <c r="F67" s="6"/>
      <c r="G67" s="6"/>
      <c r="H67" s="6"/>
      <c r="I67" s="8"/>
    </row>
    <row r="68" spans="1:9" ht="45" x14ac:dyDescent="0.25">
      <c r="A68" s="14" t="s">
        <v>76</v>
      </c>
      <c r="B68" s="14" t="s">
        <v>77</v>
      </c>
      <c r="C68" s="4">
        <v>2024</v>
      </c>
      <c r="D68" s="6">
        <v>2000000</v>
      </c>
      <c r="E68" s="6">
        <v>0</v>
      </c>
      <c r="F68" s="6">
        <v>2000000</v>
      </c>
      <c r="G68" s="6"/>
      <c r="H68" s="6">
        <v>2000000</v>
      </c>
      <c r="I68" s="8">
        <v>2000000</v>
      </c>
    </row>
    <row r="69" spans="1:9" ht="45" x14ac:dyDescent="0.25">
      <c r="A69" s="14" t="s">
        <v>78</v>
      </c>
      <c r="B69" s="14" t="s">
        <v>77</v>
      </c>
      <c r="C69" s="4">
        <v>2024</v>
      </c>
      <c r="D69" s="6">
        <v>1000000</v>
      </c>
      <c r="E69" s="6">
        <v>0</v>
      </c>
      <c r="F69" s="6">
        <v>1000000</v>
      </c>
      <c r="G69" s="6"/>
      <c r="H69" s="6">
        <v>1000000</v>
      </c>
      <c r="I69" s="8">
        <v>1000000</v>
      </c>
    </row>
    <row r="70" spans="1:9" x14ac:dyDescent="0.25">
      <c r="D70" s="6"/>
      <c r="E70" s="6"/>
      <c r="F70" s="6"/>
      <c r="G70" s="6"/>
      <c r="H70" s="6"/>
      <c r="I70" s="16"/>
    </row>
    <row r="71" spans="1:9" ht="15.75" thickBot="1" x14ac:dyDescent="0.3">
      <c r="D71" s="6"/>
      <c r="E71" s="6"/>
      <c r="F71" s="6"/>
      <c r="G71" s="6"/>
      <c r="H71" s="6"/>
      <c r="I71" s="20">
        <f>SUM(I7:I69)</f>
        <v>1191084554</v>
      </c>
    </row>
    <row r="72" spans="1:9" ht="15.75" thickTop="1" x14ac:dyDescent="0.25">
      <c r="D72" s="6"/>
      <c r="E72" s="6"/>
      <c r="F72" s="6"/>
      <c r="G72" s="6"/>
      <c r="H72" s="6"/>
    </row>
    <row r="73" spans="1:9" x14ac:dyDescent="0.25">
      <c r="A73" s="16" t="s">
        <v>35</v>
      </c>
      <c r="D73" s="6"/>
      <c r="E73" s="6"/>
      <c r="F73" s="6"/>
      <c r="G73" s="6"/>
      <c r="H73" s="6"/>
    </row>
    <row r="74" spans="1:9" x14ac:dyDescent="0.25">
      <c r="A74" t="s">
        <v>36</v>
      </c>
      <c r="C74" s="4">
        <v>2002</v>
      </c>
      <c r="D74" s="6">
        <v>10000000</v>
      </c>
      <c r="E74" s="6">
        <v>8800000</v>
      </c>
      <c r="F74" s="6">
        <v>1200000</v>
      </c>
      <c r="G74" s="6"/>
      <c r="H74" s="6">
        <v>1200000</v>
      </c>
    </row>
    <row r="75" spans="1:9" x14ac:dyDescent="0.25">
      <c r="B75" s="6"/>
      <c r="C75" s="19"/>
      <c r="D75" s="6"/>
      <c r="E75" s="6"/>
      <c r="F75" s="6"/>
      <c r="G75" s="6"/>
      <c r="H75" s="6"/>
      <c r="I75" s="6">
        <v>1200000</v>
      </c>
    </row>
    <row r="76" spans="1:9" x14ac:dyDescent="0.25">
      <c r="C76" s="19"/>
      <c r="D76" s="6"/>
      <c r="E76" s="6"/>
      <c r="F76" s="6"/>
      <c r="G76" s="6"/>
      <c r="H76" s="6"/>
    </row>
    <row r="77" spans="1:9" x14ac:dyDescent="0.25">
      <c r="A77" s="16"/>
      <c r="D77" s="6"/>
      <c r="E77" s="6"/>
      <c r="F77" s="6"/>
      <c r="G77" s="6"/>
      <c r="H77" s="6"/>
    </row>
    <row r="78" spans="1:9" ht="15.75" thickBot="1" x14ac:dyDescent="0.3">
      <c r="D78" s="6"/>
      <c r="E78" s="6"/>
      <c r="F78" s="6"/>
      <c r="G78" s="6"/>
      <c r="H78" s="6"/>
      <c r="I78" s="20">
        <f>SUM(I71:I75)</f>
        <v>1192284554</v>
      </c>
    </row>
    <row r="79" spans="1:9" ht="15.75" thickTop="1" x14ac:dyDescent="0.25">
      <c r="D79" s="6"/>
      <c r="E79" s="6"/>
      <c r="F79" s="6"/>
      <c r="G79" s="6"/>
      <c r="H79" s="6"/>
    </row>
    <row r="80" spans="1:9" x14ac:dyDescent="0.25">
      <c r="D80" s="6"/>
      <c r="E80" s="6"/>
      <c r="F80" s="6"/>
      <c r="G80" s="6"/>
      <c r="H80" s="6"/>
    </row>
    <row r="81" spans="4:8" x14ac:dyDescent="0.25">
      <c r="D81" s="6"/>
      <c r="E81" s="6"/>
      <c r="F81" s="6"/>
      <c r="G81" s="6"/>
      <c r="H81" s="6"/>
    </row>
    <row r="82" spans="4:8" x14ac:dyDescent="0.25">
      <c r="D82" s="6"/>
      <c r="E82" s="6"/>
      <c r="F82" s="6"/>
      <c r="G82" s="6"/>
      <c r="H82" s="6"/>
    </row>
    <row r="83" spans="4:8" x14ac:dyDescent="0.25">
      <c r="D83" s="6"/>
      <c r="E83" s="6"/>
      <c r="F83" s="6"/>
      <c r="G83" s="6"/>
      <c r="H83" s="6"/>
    </row>
    <row r="84" spans="4:8" x14ac:dyDescent="0.25">
      <c r="D84" s="6"/>
      <c r="E84" s="6"/>
      <c r="F84" s="6"/>
      <c r="G84" s="6"/>
      <c r="H84" s="6"/>
    </row>
    <row r="85" spans="4:8" x14ac:dyDescent="0.25">
      <c r="D85" s="6"/>
      <c r="E85" s="6"/>
      <c r="F85" s="6"/>
      <c r="G85" s="6"/>
      <c r="H85" s="6"/>
    </row>
    <row r="86" spans="4:8" x14ac:dyDescent="0.25">
      <c r="D86" s="6"/>
      <c r="E86" s="6"/>
      <c r="F86" s="6"/>
      <c r="G86" s="6"/>
      <c r="H86" s="6"/>
    </row>
    <row r="87" spans="4:8" x14ac:dyDescent="0.25">
      <c r="D87" s="6"/>
      <c r="E87" s="6"/>
      <c r="F87" s="6"/>
      <c r="G87" s="6"/>
      <c r="H87" s="6"/>
    </row>
    <row r="88" spans="4:8" x14ac:dyDescent="0.25">
      <c r="D88" s="6"/>
      <c r="E88" s="6"/>
      <c r="F88" s="6"/>
      <c r="G88" s="6"/>
      <c r="H88" s="6"/>
    </row>
    <row r="89" spans="4:8" x14ac:dyDescent="0.25">
      <c r="D89" s="6"/>
      <c r="E89" s="6"/>
      <c r="F89" s="6"/>
      <c r="G89" s="6"/>
      <c r="H89" s="6"/>
    </row>
    <row r="90" spans="4:8" x14ac:dyDescent="0.25">
      <c r="D90" s="6"/>
      <c r="E90" s="6"/>
      <c r="F90" s="6"/>
      <c r="G90" s="6"/>
      <c r="H90" s="6"/>
    </row>
    <row r="91" spans="4:8" x14ac:dyDescent="0.25">
      <c r="D91" s="6"/>
      <c r="E91" s="6"/>
      <c r="F91" s="6"/>
      <c r="G91" s="6"/>
      <c r="H91" s="6"/>
    </row>
    <row r="92" spans="4:8" x14ac:dyDescent="0.25">
      <c r="D92" s="6"/>
      <c r="E92" s="6"/>
      <c r="F92" s="6"/>
      <c r="G92" s="6"/>
      <c r="H92" s="6"/>
    </row>
    <row r="93" spans="4:8" x14ac:dyDescent="0.25">
      <c r="D93" s="6"/>
      <c r="E93" s="6"/>
      <c r="F93" s="6"/>
      <c r="G93" s="6"/>
      <c r="H93" s="6"/>
    </row>
    <row r="94" spans="4:8" x14ac:dyDescent="0.25">
      <c r="D94" s="6"/>
      <c r="E94" s="6"/>
      <c r="F94" s="6"/>
      <c r="G94" s="6"/>
      <c r="H94" s="6"/>
    </row>
    <row r="95" spans="4:8" x14ac:dyDescent="0.25">
      <c r="D95" s="6"/>
      <c r="E95" s="6"/>
      <c r="F95" s="6"/>
      <c r="G95" s="6"/>
      <c r="H95" s="6"/>
    </row>
    <row r="96" spans="4:8" x14ac:dyDescent="0.25">
      <c r="D96" s="6"/>
      <c r="E96" s="6"/>
      <c r="F96" s="6"/>
      <c r="G96" s="6"/>
      <c r="H96" s="6"/>
    </row>
    <row r="97" spans="4:8" x14ac:dyDescent="0.25">
      <c r="D97" s="6"/>
      <c r="E97" s="6"/>
      <c r="F97" s="6"/>
      <c r="G97" s="6"/>
      <c r="H97" s="6"/>
    </row>
    <row r="98" spans="4:8" x14ac:dyDescent="0.25">
      <c r="D98" s="6"/>
      <c r="E98" s="6"/>
      <c r="F98" s="6"/>
      <c r="G98" s="6"/>
      <c r="H98" s="6"/>
    </row>
    <row r="99" spans="4:8" x14ac:dyDescent="0.25">
      <c r="D99" s="6"/>
      <c r="E99" s="6"/>
      <c r="F99" s="6"/>
      <c r="G99" s="6"/>
      <c r="H99" s="6"/>
    </row>
    <row r="100" spans="4:8" x14ac:dyDescent="0.25">
      <c r="D100" s="6"/>
      <c r="E100" s="6"/>
      <c r="F100" s="6"/>
      <c r="G100" s="6"/>
      <c r="H100" s="6"/>
    </row>
    <row r="101" spans="4:8" x14ac:dyDescent="0.25">
      <c r="D101" s="6"/>
      <c r="E101" s="6"/>
      <c r="F101" s="6"/>
      <c r="G101" s="6"/>
      <c r="H101" s="6"/>
    </row>
    <row r="102" spans="4:8" x14ac:dyDescent="0.25">
      <c r="D102" s="6"/>
      <c r="E102" s="6"/>
      <c r="F102" s="6"/>
      <c r="G102" s="6"/>
      <c r="H102" s="6"/>
    </row>
    <row r="103" spans="4:8" x14ac:dyDescent="0.25">
      <c r="D103" s="6"/>
      <c r="E103" s="6"/>
      <c r="F103" s="6"/>
      <c r="G103" s="6"/>
      <c r="H103" s="6"/>
    </row>
    <row r="104" spans="4:8" x14ac:dyDescent="0.25">
      <c r="D104" s="6"/>
      <c r="E104" s="6"/>
      <c r="F104" s="6"/>
      <c r="G104" s="6"/>
      <c r="H104" s="6"/>
    </row>
    <row r="105" spans="4:8" x14ac:dyDescent="0.25">
      <c r="D105" s="6"/>
      <c r="E105" s="6"/>
      <c r="F105" s="6"/>
      <c r="G105" s="6"/>
      <c r="H105" s="6"/>
    </row>
    <row r="106" spans="4:8" x14ac:dyDescent="0.25">
      <c r="D106" s="6"/>
      <c r="E106" s="6"/>
      <c r="F106" s="6"/>
      <c r="G106" s="6"/>
      <c r="H106" s="6"/>
    </row>
    <row r="107" spans="4:8" x14ac:dyDescent="0.25">
      <c r="D107" s="6"/>
      <c r="E107" s="6"/>
      <c r="F107" s="6"/>
      <c r="G107" s="6"/>
      <c r="H107" s="6"/>
    </row>
    <row r="108" spans="4:8" x14ac:dyDescent="0.25">
      <c r="D108" s="6"/>
      <c r="E108" s="6"/>
      <c r="F108" s="6"/>
      <c r="G108" s="6"/>
      <c r="H108" s="6"/>
    </row>
    <row r="109" spans="4:8" x14ac:dyDescent="0.25">
      <c r="D109" s="6"/>
      <c r="E109" s="6"/>
      <c r="F109" s="6"/>
      <c r="G109" s="6"/>
      <c r="H109" s="6"/>
    </row>
    <row r="110" spans="4:8" x14ac:dyDescent="0.25">
      <c r="D110" s="6"/>
      <c r="E110" s="6"/>
      <c r="F110" s="6"/>
      <c r="G110" s="6"/>
      <c r="H110" s="6"/>
    </row>
    <row r="111" spans="4:8" x14ac:dyDescent="0.25">
      <c r="D111" s="6"/>
      <c r="E111" s="6"/>
      <c r="F111" s="6"/>
      <c r="G111" s="6"/>
      <c r="H111" s="6"/>
    </row>
    <row r="112" spans="4:8" x14ac:dyDescent="0.25">
      <c r="D112" s="6"/>
      <c r="E112" s="6"/>
      <c r="F112" s="6"/>
      <c r="G112" s="6"/>
      <c r="H112" s="6"/>
    </row>
    <row r="113" spans="4:8" x14ac:dyDescent="0.25">
      <c r="D113" s="6"/>
      <c r="E113" s="6"/>
      <c r="F113" s="6"/>
      <c r="G113" s="6"/>
      <c r="H113" s="6"/>
    </row>
    <row r="114" spans="4:8" x14ac:dyDescent="0.25">
      <c r="D114" s="6"/>
      <c r="E114" s="6"/>
      <c r="F114" s="6"/>
      <c r="G114" s="6"/>
      <c r="H114" s="6"/>
    </row>
    <row r="115" spans="4:8" x14ac:dyDescent="0.25">
      <c r="D115" s="6"/>
      <c r="E115" s="6"/>
      <c r="F115" s="6"/>
      <c r="G115" s="6"/>
      <c r="H115" s="6"/>
    </row>
    <row r="116" spans="4:8" x14ac:dyDescent="0.25">
      <c r="D116" s="6"/>
      <c r="E116" s="6"/>
      <c r="F116" s="6"/>
      <c r="G116" s="6"/>
      <c r="H116" s="6"/>
    </row>
    <row r="117" spans="4:8" x14ac:dyDescent="0.25">
      <c r="D117" s="6"/>
      <c r="E117" s="6"/>
      <c r="F117" s="6"/>
      <c r="G117" s="6"/>
      <c r="H117" s="6"/>
    </row>
    <row r="118" spans="4:8" x14ac:dyDescent="0.25">
      <c r="D118" s="6"/>
      <c r="E118" s="6"/>
      <c r="F118" s="6"/>
      <c r="G118" s="6"/>
      <c r="H118" s="6"/>
    </row>
    <row r="119" spans="4:8" x14ac:dyDescent="0.25">
      <c r="D119" s="6"/>
      <c r="E119" s="6"/>
      <c r="F119" s="6"/>
      <c r="G119" s="6"/>
      <c r="H119" s="6"/>
    </row>
    <row r="120" spans="4:8" x14ac:dyDescent="0.25">
      <c r="D120" s="6"/>
      <c r="E120" s="6"/>
      <c r="F120" s="6"/>
      <c r="G120" s="6"/>
      <c r="H120" s="6"/>
    </row>
    <row r="121" spans="4:8" x14ac:dyDescent="0.25">
      <c r="D121" s="6"/>
      <c r="E121" s="6"/>
      <c r="F121" s="6"/>
      <c r="G121" s="6"/>
      <c r="H121" s="6"/>
    </row>
    <row r="122" spans="4:8" x14ac:dyDescent="0.25">
      <c r="D122" s="6"/>
      <c r="E122" s="6"/>
      <c r="F122" s="6"/>
      <c r="G122" s="6"/>
      <c r="H122" s="6"/>
    </row>
    <row r="123" spans="4:8" x14ac:dyDescent="0.25">
      <c r="D123" s="6"/>
      <c r="E123" s="6"/>
      <c r="F123" s="6"/>
      <c r="G123" s="6"/>
      <c r="H123" s="6"/>
    </row>
    <row r="124" spans="4:8" x14ac:dyDescent="0.25">
      <c r="D124" s="6"/>
      <c r="E124" s="6"/>
      <c r="F124" s="6"/>
      <c r="G124" s="6"/>
      <c r="H124" s="6"/>
    </row>
    <row r="125" spans="4:8" x14ac:dyDescent="0.25">
      <c r="D125" s="6"/>
      <c r="E125" s="6"/>
      <c r="F125" s="6"/>
      <c r="G125" s="6"/>
      <c r="H125" s="6"/>
    </row>
    <row r="126" spans="4:8" x14ac:dyDescent="0.25">
      <c r="D126" s="6"/>
      <c r="E126" s="6"/>
      <c r="F126" s="6"/>
      <c r="G126" s="6"/>
      <c r="H126" s="6"/>
    </row>
    <row r="127" spans="4:8" x14ac:dyDescent="0.25">
      <c r="D127" s="6"/>
      <c r="E127" s="6"/>
      <c r="F127" s="6"/>
      <c r="G127" s="6"/>
      <c r="H127" s="6"/>
    </row>
    <row r="128" spans="4:8" x14ac:dyDescent="0.25">
      <c r="D128" s="6"/>
      <c r="E128" s="6"/>
      <c r="F128" s="6"/>
      <c r="G128" s="6"/>
      <c r="H128" s="6"/>
    </row>
    <row r="129" spans="4:8" x14ac:dyDescent="0.25">
      <c r="D129" s="6"/>
      <c r="E129" s="6"/>
      <c r="F129" s="6"/>
      <c r="G129" s="6"/>
      <c r="H129" s="6"/>
    </row>
    <row r="130" spans="4:8" x14ac:dyDescent="0.25">
      <c r="D130" s="6"/>
      <c r="E130" s="6"/>
      <c r="F130" s="6"/>
      <c r="G130" s="6"/>
      <c r="H130" s="6"/>
    </row>
    <row r="131" spans="4:8" x14ac:dyDescent="0.25">
      <c r="D131" s="6"/>
      <c r="E131" s="6"/>
      <c r="F131" s="6"/>
      <c r="G131" s="6"/>
      <c r="H131" s="6"/>
    </row>
    <row r="132" spans="4:8" x14ac:dyDescent="0.25">
      <c r="D132" s="6"/>
      <c r="E132" s="6"/>
      <c r="F132" s="6"/>
      <c r="G132" s="6"/>
      <c r="H132" s="6"/>
    </row>
    <row r="133" spans="4:8" x14ac:dyDescent="0.25">
      <c r="D133" s="6"/>
      <c r="E133" s="6"/>
      <c r="F133" s="6"/>
      <c r="G133" s="6"/>
      <c r="H133" s="6"/>
    </row>
    <row r="134" spans="4:8" x14ac:dyDescent="0.25">
      <c r="D134" s="6"/>
      <c r="E134" s="6"/>
      <c r="F134" s="6"/>
      <c r="G134" s="6"/>
      <c r="H134" s="6"/>
    </row>
    <row r="135" spans="4:8" x14ac:dyDescent="0.25">
      <c r="D135" s="6"/>
      <c r="E135" s="6"/>
      <c r="F135" s="6"/>
      <c r="G135" s="6"/>
      <c r="H135" s="6"/>
    </row>
    <row r="136" spans="4:8" x14ac:dyDescent="0.25">
      <c r="D136" s="6"/>
      <c r="E136" s="6"/>
      <c r="F136" s="6"/>
      <c r="G136" s="6"/>
      <c r="H136" s="6"/>
    </row>
    <row r="137" spans="4:8" x14ac:dyDescent="0.25">
      <c r="D137" s="6"/>
      <c r="E137" s="6"/>
      <c r="F137" s="6"/>
      <c r="G137" s="6"/>
      <c r="H137" s="6"/>
    </row>
    <row r="138" spans="4:8" x14ac:dyDescent="0.25">
      <c r="D138" s="6"/>
      <c r="E138" s="6"/>
      <c r="F138" s="6"/>
      <c r="G138" s="6"/>
      <c r="H138" s="6"/>
    </row>
    <row r="139" spans="4:8" x14ac:dyDescent="0.25">
      <c r="D139" s="6"/>
      <c r="E139" s="6"/>
      <c r="F139" s="6"/>
      <c r="G139" s="6"/>
      <c r="H139" s="6"/>
    </row>
    <row r="140" spans="4:8" x14ac:dyDescent="0.25">
      <c r="D140" s="6"/>
      <c r="E140" s="6"/>
      <c r="F140" s="6"/>
      <c r="G140" s="6"/>
      <c r="H140" s="6"/>
    </row>
    <row r="141" spans="4:8" x14ac:dyDescent="0.25">
      <c r="D141" s="6"/>
      <c r="E141" s="6"/>
      <c r="F141" s="6"/>
      <c r="G141" s="6"/>
      <c r="H141" s="6"/>
    </row>
    <row r="142" spans="4:8" x14ac:dyDescent="0.25">
      <c r="D142" s="6"/>
      <c r="E142" s="6"/>
      <c r="F142" s="6"/>
      <c r="G142" s="6"/>
      <c r="H142" s="6"/>
    </row>
    <row r="143" spans="4:8" x14ac:dyDescent="0.25">
      <c r="D143" s="6"/>
      <c r="E143" s="6"/>
      <c r="F143" s="6"/>
      <c r="G143" s="6"/>
      <c r="H143" s="6"/>
    </row>
    <row r="144" spans="4:8" x14ac:dyDescent="0.25">
      <c r="D144" s="6"/>
      <c r="E144" s="6"/>
      <c r="F144" s="6"/>
      <c r="G144" s="6"/>
      <c r="H144" s="6"/>
    </row>
    <row r="145" spans="4:8" x14ac:dyDescent="0.25">
      <c r="D145" s="6"/>
      <c r="E145" s="6"/>
      <c r="F145" s="6"/>
      <c r="G145" s="6"/>
      <c r="H145" s="6"/>
    </row>
    <row r="146" spans="4:8" x14ac:dyDescent="0.25">
      <c r="D146" s="6"/>
      <c r="E146" s="6"/>
      <c r="F146" s="6"/>
      <c r="G146" s="6"/>
      <c r="H146" s="6"/>
    </row>
    <row r="147" spans="4:8" x14ac:dyDescent="0.25">
      <c r="D147" s="6"/>
      <c r="E147" s="6"/>
      <c r="F147" s="6"/>
      <c r="G147" s="6"/>
      <c r="H147" s="6"/>
    </row>
    <row r="148" spans="4:8" x14ac:dyDescent="0.25">
      <c r="D148" s="6"/>
      <c r="E148" s="6"/>
      <c r="F148" s="6"/>
      <c r="G148" s="6"/>
      <c r="H148" s="6"/>
    </row>
    <row r="149" spans="4:8" x14ac:dyDescent="0.25">
      <c r="D149" s="6"/>
      <c r="E149" s="6"/>
      <c r="F149" s="6"/>
      <c r="G149" s="6"/>
      <c r="H149" s="6"/>
    </row>
    <row r="150" spans="4:8" x14ac:dyDescent="0.25">
      <c r="D150" s="6"/>
      <c r="E150" s="6"/>
      <c r="F150" s="6"/>
      <c r="G150" s="6"/>
      <c r="H150" s="6"/>
    </row>
    <row r="151" spans="4:8" x14ac:dyDescent="0.25">
      <c r="D151" s="6"/>
      <c r="E151" s="6"/>
      <c r="F151" s="6"/>
      <c r="G151" s="6"/>
      <c r="H151" s="6"/>
    </row>
    <row r="152" spans="4:8" x14ac:dyDescent="0.25">
      <c r="D152" s="6"/>
      <c r="E152" s="6"/>
      <c r="F152" s="6"/>
      <c r="G152" s="6"/>
      <c r="H152" s="6"/>
    </row>
    <row r="153" spans="4:8" x14ac:dyDescent="0.25">
      <c r="D153" s="6"/>
      <c r="E153" s="6"/>
      <c r="F153" s="6"/>
      <c r="G153" s="6"/>
      <c r="H153" s="6"/>
    </row>
    <row r="154" spans="4:8" x14ac:dyDescent="0.25">
      <c r="D154" s="6"/>
      <c r="E154" s="6"/>
      <c r="F154" s="6"/>
      <c r="G154" s="6"/>
      <c r="H154" s="6"/>
    </row>
    <row r="155" spans="4:8" x14ac:dyDescent="0.25">
      <c r="D155" s="6"/>
      <c r="E155" s="6"/>
      <c r="F155" s="6"/>
      <c r="G155" s="6"/>
      <c r="H155" s="6"/>
    </row>
    <row r="156" spans="4:8" x14ac:dyDescent="0.25">
      <c r="D156" s="6"/>
      <c r="E156" s="6"/>
      <c r="F156" s="6"/>
      <c r="G156" s="6"/>
      <c r="H156" s="6"/>
    </row>
    <row r="157" spans="4:8" x14ac:dyDescent="0.25">
      <c r="D157" s="6"/>
      <c r="E157" s="6"/>
      <c r="F157" s="6"/>
      <c r="G157" s="6"/>
      <c r="H157" s="6"/>
    </row>
    <row r="158" spans="4:8" x14ac:dyDescent="0.25">
      <c r="D158" s="6"/>
      <c r="E158" s="6"/>
      <c r="F158" s="6"/>
      <c r="G158" s="6"/>
      <c r="H158" s="6"/>
    </row>
    <row r="159" spans="4:8" x14ac:dyDescent="0.25">
      <c r="D159" s="6"/>
      <c r="E159" s="6"/>
      <c r="F159" s="6"/>
      <c r="G159" s="6"/>
      <c r="H159" s="6"/>
    </row>
    <row r="160" spans="4:8" x14ac:dyDescent="0.25">
      <c r="D160" s="6"/>
      <c r="E160" s="6"/>
      <c r="F160" s="6"/>
      <c r="G160" s="6"/>
      <c r="H160" s="6"/>
    </row>
    <row r="161" spans="4:8" x14ac:dyDescent="0.25">
      <c r="D161" s="6"/>
      <c r="E161" s="6"/>
      <c r="F161" s="6"/>
      <c r="G161" s="6"/>
      <c r="H161" s="6"/>
    </row>
    <row r="162" spans="4:8" x14ac:dyDescent="0.25">
      <c r="D162" s="6"/>
      <c r="E162" s="6"/>
      <c r="F162" s="6"/>
      <c r="G162" s="6"/>
      <c r="H162" s="6"/>
    </row>
    <row r="163" spans="4:8" x14ac:dyDescent="0.25">
      <c r="D163" s="6"/>
      <c r="E163" s="6"/>
      <c r="F163" s="6"/>
      <c r="G163" s="6"/>
      <c r="H163" s="6"/>
    </row>
    <row r="164" spans="4:8" x14ac:dyDescent="0.25">
      <c r="D164" s="6"/>
      <c r="E164" s="6"/>
      <c r="F164" s="6"/>
      <c r="G164" s="6"/>
      <c r="H164" s="6"/>
    </row>
    <row r="165" spans="4:8" x14ac:dyDescent="0.25">
      <c r="D165" s="6"/>
      <c r="E165" s="6"/>
      <c r="F165" s="6"/>
      <c r="G165" s="6"/>
      <c r="H165" s="6"/>
    </row>
    <row r="166" spans="4:8" x14ac:dyDescent="0.25">
      <c r="D166" s="6"/>
      <c r="E166" s="6"/>
      <c r="F166" s="6"/>
      <c r="G166" s="6"/>
      <c r="H166" s="6"/>
    </row>
    <row r="167" spans="4:8" x14ac:dyDescent="0.25">
      <c r="D167" s="6"/>
      <c r="E167" s="6"/>
      <c r="F167" s="6"/>
      <c r="G167" s="6"/>
      <c r="H167" s="6"/>
    </row>
    <row r="168" spans="4:8" x14ac:dyDescent="0.25">
      <c r="D168" s="6"/>
      <c r="E168" s="6"/>
      <c r="F168" s="6"/>
      <c r="G168" s="6"/>
      <c r="H168" s="6"/>
    </row>
    <row r="169" spans="4:8" x14ac:dyDescent="0.25">
      <c r="D169" s="6"/>
      <c r="E169" s="6"/>
      <c r="F169" s="6"/>
      <c r="G169" s="6"/>
      <c r="H169" s="6"/>
    </row>
    <row r="170" spans="4:8" x14ac:dyDescent="0.25">
      <c r="D170" s="6"/>
      <c r="E170" s="6"/>
      <c r="F170" s="6"/>
      <c r="G170" s="6"/>
      <c r="H170" s="6"/>
    </row>
    <row r="171" spans="4:8" x14ac:dyDescent="0.25">
      <c r="D171" s="6"/>
      <c r="E171" s="6"/>
      <c r="F171" s="6"/>
      <c r="G171" s="6"/>
      <c r="H171" s="6"/>
    </row>
    <row r="172" spans="4:8" x14ac:dyDescent="0.25">
      <c r="D172" s="6"/>
      <c r="E172" s="6"/>
      <c r="F172" s="6"/>
      <c r="G172" s="6"/>
      <c r="H172" s="6"/>
    </row>
    <row r="173" spans="4:8" x14ac:dyDescent="0.25">
      <c r="D173" s="6"/>
      <c r="E173" s="6"/>
      <c r="F173" s="6"/>
      <c r="G173" s="6"/>
      <c r="H173" s="6"/>
    </row>
    <row r="174" spans="4:8" x14ac:dyDescent="0.25">
      <c r="D174" s="6"/>
      <c r="E174" s="6"/>
      <c r="F174" s="6"/>
      <c r="G174" s="6"/>
      <c r="H174" s="6"/>
    </row>
    <row r="175" spans="4:8" x14ac:dyDescent="0.25">
      <c r="D175" s="6"/>
      <c r="E175" s="6"/>
      <c r="F175" s="6"/>
      <c r="G175" s="6"/>
      <c r="H175" s="6"/>
    </row>
    <row r="176" spans="4:8" x14ac:dyDescent="0.25">
      <c r="D176" s="6"/>
      <c r="E176" s="6"/>
      <c r="F176" s="6"/>
      <c r="G176" s="6"/>
      <c r="H176" s="6"/>
    </row>
    <row r="177" spans="4:8" x14ac:dyDescent="0.25">
      <c r="D177" s="6"/>
      <c r="E177" s="6"/>
      <c r="F177" s="6"/>
      <c r="G177" s="6"/>
      <c r="H177" s="6"/>
    </row>
    <row r="178" spans="4:8" x14ac:dyDescent="0.25">
      <c r="D178" s="6"/>
      <c r="E178" s="6"/>
      <c r="F178" s="6"/>
      <c r="G178" s="6"/>
      <c r="H178" s="6"/>
    </row>
    <row r="179" spans="4:8" x14ac:dyDescent="0.25">
      <c r="D179" s="6"/>
      <c r="E179" s="6"/>
      <c r="F179" s="6"/>
      <c r="G179" s="6"/>
      <c r="H179" s="6"/>
    </row>
    <row r="180" spans="4:8" x14ac:dyDescent="0.25">
      <c r="D180" s="6"/>
      <c r="E180" s="6"/>
      <c r="F180" s="6"/>
      <c r="G180" s="6"/>
      <c r="H180" s="6"/>
    </row>
    <row r="181" spans="4:8" x14ac:dyDescent="0.25">
      <c r="D181" s="6"/>
      <c r="E181" s="6"/>
      <c r="F181" s="6"/>
      <c r="G181" s="6"/>
      <c r="H181" s="6"/>
    </row>
    <row r="182" spans="4:8" x14ac:dyDescent="0.25">
      <c r="D182" s="6"/>
      <c r="E182" s="6"/>
      <c r="F182" s="6"/>
      <c r="G182" s="6"/>
      <c r="H182" s="6"/>
    </row>
    <row r="183" spans="4:8" x14ac:dyDescent="0.25">
      <c r="D183" s="6"/>
      <c r="E183" s="6"/>
      <c r="F183" s="6"/>
      <c r="G183" s="6"/>
      <c r="H183" s="6"/>
    </row>
    <row r="184" spans="4:8" x14ac:dyDescent="0.25">
      <c r="D184" s="6"/>
      <c r="E184" s="6"/>
      <c r="F184" s="6"/>
      <c r="G184" s="6"/>
      <c r="H184" s="6"/>
    </row>
    <row r="185" spans="4:8" x14ac:dyDescent="0.25">
      <c r="D185" s="6"/>
      <c r="E185" s="6"/>
      <c r="F185" s="6"/>
      <c r="G185" s="6"/>
      <c r="H185" s="6"/>
    </row>
    <row r="186" spans="4:8" x14ac:dyDescent="0.25">
      <c r="D186" s="6"/>
      <c r="E186" s="6"/>
      <c r="F186" s="6"/>
      <c r="G186" s="6"/>
      <c r="H186" s="6"/>
    </row>
    <row r="187" spans="4:8" x14ac:dyDescent="0.25">
      <c r="D187" s="6"/>
      <c r="E187" s="6"/>
      <c r="F187" s="6"/>
      <c r="G187" s="6"/>
      <c r="H187" s="6"/>
    </row>
    <row r="188" spans="4:8" x14ac:dyDescent="0.25">
      <c r="D188" s="6"/>
      <c r="E188" s="6"/>
      <c r="F188" s="6"/>
      <c r="G188" s="6"/>
      <c r="H188" s="6"/>
    </row>
    <row r="189" spans="4:8" x14ac:dyDescent="0.25">
      <c r="D189" s="6"/>
      <c r="E189" s="6"/>
      <c r="F189" s="6"/>
      <c r="G189" s="6"/>
      <c r="H189" s="6"/>
    </row>
    <row r="190" spans="4:8" x14ac:dyDescent="0.25">
      <c r="D190" s="6"/>
      <c r="E190" s="6"/>
      <c r="F190" s="6"/>
      <c r="G190" s="6"/>
      <c r="H190" s="6"/>
    </row>
    <row r="191" spans="4:8" x14ac:dyDescent="0.25">
      <c r="D191" s="6"/>
      <c r="E191" s="6"/>
      <c r="F191" s="6"/>
      <c r="G191" s="6"/>
      <c r="H191" s="6"/>
    </row>
    <row r="192" spans="4:8" x14ac:dyDescent="0.25">
      <c r="D192" s="6"/>
      <c r="E192" s="6"/>
      <c r="F192" s="6"/>
      <c r="G192" s="6"/>
      <c r="H192" s="6"/>
    </row>
    <row r="193" spans="4:8" x14ac:dyDescent="0.25">
      <c r="D193" s="6"/>
      <c r="E193" s="6"/>
      <c r="F193" s="6"/>
      <c r="G193" s="6"/>
      <c r="H193" s="6"/>
    </row>
    <row r="194" spans="4:8" x14ac:dyDescent="0.25">
      <c r="D194" s="5"/>
      <c r="E194" s="5"/>
      <c r="F194" s="5"/>
      <c r="G194" s="5"/>
      <c r="H194" s="5"/>
    </row>
    <row r="195" spans="4:8" x14ac:dyDescent="0.25">
      <c r="D195" s="5"/>
      <c r="E195" s="5"/>
      <c r="F195" s="5"/>
      <c r="G195" s="5"/>
      <c r="H195" s="5"/>
    </row>
    <row r="196" spans="4:8" x14ac:dyDescent="0.25">
      <c r="D196" s="5"/>
      <c r="E196" s="5"/>
      <c r="F196" s="5"/>
      <c r="G196" s="5"/>
      <c r="H196" s="5"/>
    </row>
    <row r="197" spans="4:8" x14ac:dyDescent="0.25">
      <c r="D197" s="5"/>
      <c r="E197" s="5"/>
      <c r="F197" s="5"/>
      <c r="G197" s="5"/>
      <c r="H197" s="5"/>
    </row>
    <row r="198" spans="4:8" x14ac:dyDescent="0.25">
      <c r="D198" s="5"/>
      <c r="E198" s="5"/>
      <c r="F198" s="5"/>
      <c r="G198" s="5"/>
      <c r="H198" s="5"/>
    </row>
    <row r="199" spans="4:8" x14ac:dyDescent="0.25">
      <c r="D199" s="5"/>
      <c r="E199" s="5"/>
      <c r="F199" s="5"/>
      <c r="G199" s="5"/>
      <c r="H199" s="5"/>
    </row>
    <row r="200" spans="4:8" x14ac:dyDescent="0.25">
      <c r="D200" s="5"/>
      <c r="E200" s="5"/>
      <c r="F200" s="5"/>
      <c r="G200" s="5"/>
      <c r="H200" s="5"/>
    </row>
    <row r="201" spans="4:8" x14ac:dyDescent="0.25">
      <c r="D201" s="5"/>
      <c r="E201" s="5"/>
      <c r="F201" s="5"/>
      <c r="G201" s="5"/>
      <c r="H201" s="5"/>
    </row>
  </sheetData>
  <printOptions gridLines="1"/>
  <pageMargins left="0.7" right="0.7" top="0.75" bottom="0.75" header="0.3" footer="0.3"/>
  <pageSetup paperSize="17"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MSDFA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Gilda Reyes</dc:creator>
  <cp:lastModifiedBy>Mary Osborne</cp:lastModifiedBy>
  <cp:lastPrinted>2024-07-01T19:06:30Z</cp:lastPrinted>
  <dcterms:created xsi:type="dcterms:W3CDTF">2021-01-27T21:13:03Z</dcterms:created>
  <dcterms:modified xsi:type="dcterms:W3CDTF">2025-02-10T22:46:56Z</dcterms:modified>
</cp:coreProperties>
</file>